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120" windowWidth="16155" windowHeight="11595" activeTab="5"/>
  </bookViews>
  <sheets>
    <sheet name="North Santiam" sheetId="5" r:id="rId1"/>
    <sheet name="South Santiam" sheetId="6" r:id="rId2"/>
    <sheet name="McKenzie - Counts" sheetId="7" r:id="rId3"/>
    <sheet name="McKenzie - Outplant &amp; Recycling" sheetId="10" r:id="rId4"/>
    <sheet name="Fall Creek" sheetId="8" r:id="rId5"/>
    <sheet name="Middle Fork" sheetId="9" r:id="rId6"/>
  </sheets>
  <calcPr calcId="125725"/>
</workbook>
</file>

<file path=xl/calcChain.xml><?xml version="1.0" encoding="utf-8"?>
<calcChain xmlns="http://schemas.openxmlformats.org/spreadsheetml/2006/main">
  <c r="C57" i="5"/>
  <c r="B57"/>
  <c r="C55"/>
  <c r="B55"/>
  <c r="J80" l="1"/>
  <c r="C80"/>
  <c r="B80"/>
  <c r="G69" l="1"/>
  <c r="G71" s="1"/>
  <c r="F69"/>
  <c r="F71" s="1"/>
  <c r="D69"/>
  <c r="D71" s="1"/>
  <c r="C69"/>
  <c r="C71" s="1"/>
  <c r="H38" l="1"/>
  <c r="F38"/>
  <c r="C38"/>
  <c r="D38"/>
  <c r="E38"/>
  <c r="G38"/>
  <c r="I38"/>
  <c r="J38"/>
  <c r="K38"/>
  <c r="L38"/>
  <c r="M38"/>
  <c r="B38"/>
  <c r="E21" l="1"/>
  <c r="E25" s="1"/>
  <c r="B21"/>
  <c r="B25" s="1"/>
  <c r="C48" i="9"/>
  <c r="D48"/>
  <c r="L35" l="1"/>
  <c r="H35"/>
  <c r="H38" s="1"/>
  <c r="I35"/>
  <c r="I38" s="1"/>
  <c r="G35"/>
  <c r="G38" s="1"/>
  <c r="L38"/>
  <c r="D25"/>
  <c r="C25"/>
  <c r="B25"/>
  <c r="C31" i="6" l="1"/>
  <c r="B31"/>
  <c r="G31"/>
  <c r="F31"/>
  <c r="G28"/>
  <c r="F28"/>
  <c r="C28"/>
  <c r="B28"/>
  <c r="G22" i="10"/>
  <c r="E22"/>
  <c r="D22"/>
  <c r="K51" i="7"/>
  <c r="J51"/>
  <c r="G51"/>
  <c r="F51"/>
  <c r="C51"/>
  <c r="B51"/>
  <c r="C41" i="6"/>
  <c r="K41"/>
  <c r="G43"/>
  <c r="J13"/>
  <c r="J19" s="1"/>
  <c r="H13"/>
  <c r="H19" s="1"/>
  <c r="E13"/>
  <c r="E19" s="1"/>
  <c r="B13"/>
  <c r="B19" s="1"/>
  <c r="E25" i="8" l="1"/>
  <c r="D25"/>
  <c r="C25"/>
  <c r="J10"/>
  <c r="E10"/>
  <c r="G10"/>
  <c r="H10"/>
  <c r="C25" i="7"/>
  <c r="C21"/>
  <c r="B21"/>
  <c r="J17" i="10" l="1"/>
  <c r="E17"/>
  <c r="G17"/>
  <c r="H17"/>
  <c r="H22" s="1"/>
  <c r="I17"/>
  <c r="F17"/>
  <c r="D17"/>
  <c r="H43" i="7" l="1"/>
  <c r="H39"/>
  <c r="F39"/>
  <c r="E39"/>
  <c r="F43"/>
  <c r="E43"/>
  <c r="D46" i="9"/>
  <c r="C46"/>
  <c r="B46"/>
  <c r="B48" s="1"/>
  <c r="D33"/>
  <c r="D36" s="1"/>
  <c r="C33"/>
  <c r="C36" s="1"/>
  <c r="B33"/>
  <c r="B36" s="1"/>
  <c r="I14"/>
  <c r="H14"/>
  <c r="E14"/>
  <c r="B14"/>
  <c r="I17" l="1"/>
  <c r="G14"/>
  <c r="G17" s="1"/>
  <c r="F14"/>
  <c r="D14"/>
  <c r="C14"/>
  <c r="F10" i="8" l="1"/>
  <c r="F14" s="1"/>
  <c r="K10"/>
  <c r="K14" s="1"/>
  <c r="C10"/>
  <c r="C14" s="1"/>
  <c r="D10"/>
  <c r="D14" s="1"/>
  <c r="H14"/>
  <c r="I10"/>
  <c r="I14" s="1"/>
  <c r="J14"/>
  <c r="L10"/>
  <c r="L14" s="1"/>
  <c r="B10"/>
  <c r="B14" s="1"/>
  <c r="D33" i="10"/>
  <c r="C33"/>
  <c r="C34" s="1"/>
  <c r="D34" l="1"/>
  <c r="D35" s="1"/>
  <c r="C35"/>
  <c r="D21" i="7"/>
  <c r="D25" s="1"/>
  <c r="B25"/>
  <c r="H21" l="1"/>
  <c r="H25" s="1"/>
  <c r="G21"/>
  <c r="G25" s="1"/>
  <c r="C39" l="1"/>
  <c r="C43" s="1"/>
  <c r="D39"/>
  <c r="D43" s="1"/>
  <c r="G39"/>
  <c r="G43" s="1"/>
  <c r="I39"/>
  <c r="I43" s="1"/>
  <c r="J39"/>
  <c r="J43" s="1"/>
  <c r="K39"/>
  <c r="K43" s="1"/>
  <c r="B39"/>
  <c r="B43" s="1"/>
  <c r="H9" l="1"/>
  <c r="H12" s="1"/>
  <c r="E9"/>
  <c r="E12" s="1"/>
  <c r="C9"/>
  <c r="C12" s="1"/>
  <c r="B9"/>
  <c r="B12" s="1"/>
  <c r="O38" i="6" l="1"/>
  <c r="O42" s="1"/>
  <c r="C13"/>
  <c r="C19" s="1"/>
  <c r="K13" l="1"/>
  <c r="K19" s="1"/>
  <c r="I13"/>
  <c r="G13"/>
  <c r="G19" s="1"/>
  <c r="F13"/>
  <c r="F19" s="1"/>
  <c r="D13"/>
  <c r="L42" i="5"/>
  <c r="J42"/>
  <c r="G42"/>
  <c r="D42"/>
  <c r="B42"/>
  <c r="J77"/>
  <c r="E69"/>
  <c r="E71" s="1"/>
  <c r="H69"/>
  <c r="H71" s="1"/>
  <c r="F21" l="1"/>
  <c r="F25" s="1"/>
  <c r="D21"/>
  <c r="D25" s="1"/>
  <c r="C21"/>
  <c r="C25" s="1"/>
  <c r="D80" l="1"/>
  <c r="E80"/>
  <c r="F80"/>
  <c r="E85" l="1"/>
  <c r="F85"/>
  <c r="C81"/>
  <c r="C85" s="1"/>
  <c r="B81"/>
  <c r="B85" s="1"/>
  <c r="D81"/>
  <c r="D85" s="1"/>
  <c r="E81"/>
  <c r="F81"/>
  <c r="D9" i="7"/>
  <c r="D12" s="1"/>
  <c r="F9"/>
  <c r="F12" s="1"/>
  <c r="G9"/>
  <c r="G12" s="1"/>
  <c r="I9"/>
  <c r="I12" s="1"/>
  <c r="D19" i="6" l="1"/>
  <c r="I19"/>
  <c r="C21" i="8" l="1"/>
  <c r="D21"/>
  <c r="E21"/>
  <c r="F21"/>
  <c r="F25" s="1"/>
  <c r="G21"/>
  <c r="G25" s="1"/>
  <c r="E14"/>
  <c r="G14"/>
  <c r="F22" i="10" l="1"/>
  <c r="I22"/>
  <c r="J22"/>
  <c r="M42" i="5"/>
  <c r="C42"/>
  <c r="E42"/>
  <c r="F42"/>
  <c r="H42"/>
  <c r="I42"/>
  <c r="K42"/>
  <c r="G21" l="1"/>
  <c r="G25" s="1"/>
  <c r="H21"/>
  <c r="C9"/>
  <c r="C13" s="1"/>
  <c r="D9"/>
  <c r="D13" s="1"/>
  <c r="E9"/>
  <c r="E13" s="1"/>
  <c r="F9"/>
  <c r="F13" s="1"/>
  <c r="G9"/>
  <c r="G13" s="1"/>
  <c r="H9"/>
  <c r="H13" s="1"/>
  <c r="B9"/>
  <c r="B13" s="1"/>
  <c r="E21" i="7"/>
  <c r="E25" s="1"/>
  <c r="F21"/>
  <c r="F25" s="1"/>
</calcChain>
</file>

<file path=xl/comments1.xml><?xml version="1.0" encoding="utf-8"?>
<comments xmlns="http://schemas.openxmlformats.org/spreadsheetml/2006/main">
  <authors>
    <author>G2ODTAWT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Lower Bennet counts began on 1 April.</t>
        </r>
      </text>
    </comment>
  </commentList>
</comments>
</file>

<file path=xl/comments2.xml><?xml version="1.0" encoding="utf-8"?>
<comments xmlns="http://schemas.openxmlformats.org/spreadsheetml/2006/main">
  <authors>
    <author>G2ODTAWT</author>
  </authors>
  <commentList>
    <comment ref="A12" authorId="0">
      <text>
        <r>
          <rPr>
            <b/>
            <sz val="9"/>
            <color indexed="81"/>
            <rFont val="Tahoma"/>
            <charset val="1"/>
          </rPr>
          <t>G2ODTAWT:</t>
        </r>
        <r>
          <rPr>
            <sz val="9"/>
            <color indexed="81"/>
            <rFont val="Tahoma"/>
            <charset val="1"/>
          </rPr>
          <t xml:space="preserve">
Ladder opened on 30 April.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Cougar AFF was out of service from 27 April to 17 June.</t>
        </r>
      </text>
    </comment>
  </commentList>
</comments>
</file>

<file path=xl/comments3.xml><?xml version="1.0" encoding="utf-8"?>
<comments xmlns="http://schemas.openxmlformats.org/spreadsheetml/2006/main">
  <authors>
    <author>G2ODTAWT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Ladder opened on 18 May.</t>
        </r>
      </text>
    </comment>
  </commentList>
</comments>
</file>

<file path=xl/sharedStrings.xml><?xml version="1.0" encoding="utf-8"?>
<sst xmlns="http://schemas.openxmlformats.org/spreadsheetml/2006/main" count="432" uniqueCount="104">
  <si>
    <t>Lower Bennet</t>
  </si>
  <si>
    <t>Date</t>
  </si>
  <si>
    <t>Upper Bennet</t>
  </si>
  <si>
    <t xml:space="preserve"> 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</si>
  <si>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</si>
  <si>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</si>
  <si>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</si>
  <si>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</si>
  <si>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</si>
  <si>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</si>
  <si>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</si>
  <si>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</si>
  <si>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Fall Creek</t>
  </si>
  <si>
    <t>Location</t>
  </si>
  <si>
    <t>Males</t>
  </si>
  <si>
    <t>Females</t>
  </si>
  <si>
    <t>Jacks</t>
  </si>
  <si>
    <t>Number</t>
  </si>
  <si>
    <t>Marked</t>
  </si>
  <si>
    <t>Non-marked</t>
  </si>
  <si>
    <t>Ch Jack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</si>
  <si>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</si>
  <si>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</si>
  <si>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</si>
  <si>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</si>
  <si>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</si>
  <si>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</si>
  <si>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Dexter</t>
  </si>
  <si>
    <t>Recycled StS Below Foster</t>
  </si>
  <si>
    <t>Site C</t>
  </si>
  <si>
    <t>Bull Trout</t>
  </si>
  <si>
    <t>Spring Chinook</t>
  </si>
  <si>
    <t>Outplants and Recycling</t>
  </si>
  <si>
    <t>Foster Adult Fish Facility</t>
  </si>
  <si>
    <t>Broodstock for South Santiam Hatchery</t>
  </si>
  <si>
    <t>Minto Adult Fish Facility</t>
  </si>
  <si>
    <t>Broodstock for Marion Forks Hatchery</t>
  </si>
  <si>
    <t>Non-marked ChS Above Foster Reservoir</t>
  </si>
  <si>
    <t>StW Above Foster Reservoir</t>
  </si>
  <si>
    <t>Leaburg Dam</t>
  </si>
  <si>
    <t>Cougar Adult Fish Facility</t>
  </si>
  <si>
    <t>Trap Location</t>
  </si>
  <si>
    <t>Release Location</t>
  </si>
  <si>
    <t>Recycled StS</t>
  </si>
  <si>
    <t>Fall Creek Adult Fish Facility</t>
  </si>
  <si>
    <t>Dexter Adult Fish Facility</t>
  </si>
  <si>
    <t>Marked ChS in North Fork Middle Fork</t>
  </si>
  <si>
    <t>Ch mark Jack</t>
  </si>
  <si>
    <t>Ch non-mark Jack</t>
  </si>
  <si>
    <t>Unmarked Trout</t>
  </si>
  <si>
    <t>Monthly Totals</t>
  </si>
  <si>
    <t>Monthly Total</t>
  </si>
  <si>
    <t>Broodstock for Willamette Hatchery</t>
  </si>
  <si>
    <t>Trout</t>
  </si>
  <si>
    <t>Fish Above Cougar Reservoir - South Fork McKenzie</t>
  </si>
  <si>
    <t>Rainbow Trout non-mark</t>
  </si>
  <si>
    <t>Cutthroat Trout</t>
  </si>
  <si>
    <t>Fish Above Fall Creek Reservoir</t>
  </si>
  <si>
    <t>Lamprey</t>
  </si>
  <si>
    <t>April Totals</t>
  </si>
  <si>
    <t>Year To Date</t>
  </si>
  <si>
    <t>March Totals</t>
  </si>
  <si>
    <t>Unmarked ChS in Little Fall Creek</t>
  </si>
  <si>
    <t>May Totals</t>
  </si>
  <si>
    <t>Feb Totals</t>
  </si>
  <si>
    <t>April Total</t>
  </si>
  <si>
    <t>March Total</t>
  </si>
  <si>
    <t>Feb Total</t>
  </si>
  <si>
    <t>Recycled ChS Below Cougar Reservoir - South Fork McKenzie</t>
  </si>
  <si>
    <t>Transferred from Leaburg to McKenzie</t>
  </si>
  <si>
    <t>ChS Above Detroit Reservoir</t>
  </si>
  <si>
    <t>Non-marked ChS and StW in Minto to BC Reach</t>
  </si>
  <si>
    <t>Mar Totals</t>
  </si>
  <si>
    <t>Mehama</t>
  </si>
  <si>
    <t>North Santiam</t>
  </si>
  <si>
    <t>South Santiam</t>
  </si>
  <si>
    <t>Middle Fork</t>
  </si>
  <si>
    <t>Summer Steelhead</t>
  </si>
  <si>
    <t>Dry Creek (NS)</t>
  </si>
  <si>
    <t>Hotsprings (B)</t>
  </si>
  <si>
    <t>Note: (NS) designates North Santiam, (B) designates Breitenbush</t>
  </si>
  <si>
    <t>May Total</t>
  </si>
  <si>
    <t>No recycling this month</t>
  </si>
  <si>
    <t>Ch Recapture</t>
  </si>
  <si>
    <t>Cougar AFF</t>
  </si>
  <si>
    <t>Hard Rock</t>
  </si>
  <si>
    <t>Forest Glen</t>
  </si>
  <si>
    <t>Marked ChS Above Hills Creek</t>
  </si>
  <si>
    <t>June Totals</t>
  </si>
  <si>
    <t>July 1-7</t>
  </si>
  <si>
    <t>July 8-14</t>
  </si>
  <si>
    <t>July 15-21</t>
  </si>
  <si>
    <t>July 22-28</t>
  </si>
  <si>
    <t>July 29-31</t>
  </si>
  <si>
    <t>June Total</t>
  </si>
  <si>
    <t>No outplanting due to temperatures</t>
  </si>
  <si>
    <t>Broodstock Collected for McKenzie Hatchery</t>
  </si>
  <si>
    <t xml:space="preserve">Marked Fish Collected for Above Cougar Reservoir </t>
  </si>
  <si>
    <t>430 Bridge</t>
  </si>
  <si>
    <t>July 1-11</t>
  </si>
  <si>
    <t>July 12-18</t>
  </si>
  <si>
    <t>July 19-25</t>
  </si>
  <si>
    <t>July 26-31</t>
  </si>
  <si>
    <t xml:space="preserve">Monthly Total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</si>
</sst>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indexed="6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0" fontId="14" fillId="0" borderId="0"/>
  </cellStyleXfs>
  <cellXfs count="406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64" fontId="1" fillId="0" borderId="1" xfId="1" applyFont="1" applyBorder="1" applyAlignment="1">
      <alignment horizontal="center"/>
    </xf>
    <xf numFmtId="1" fontId="0" fillId="0" borderId="1" xfId="0" applyNumberFormat="1" applyBorder="1"/>
    <xf numFmtId="1" fontId="0" fillId="0" borderId="1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4" fillId="0" borderId="0" xfId="0" applyNumberFormat="1" applyFont="1" applyBorder="1"/>
    <xf numFmtId="1" fontId="0" fillId="0" borderId="0" xfId="2" applyNumberFormat="1" applyFont="1" applyBorder="1"/>
    <xf numFmtId="49" fontId="0" fillId="0" borderId="0" xfId="0" applyNumberFormat="1"/>
    <xf numFmtId="164" fontId="0" fillId="0" borderId="1" xfId="0" applyBorder="1" applyAlignment="1">
      <alignment horizontal="center"/>
    </xf>
    <xf numFmtId="164" fontId="0" fillId="0" borderId="0" xfId="1" applyFont="1" applyBorder="1"/>
    <xf numFmtId="164" fontId="7" fillId="0" borderId="0" xfId="0" applyFont="1"/>
    <xf numFmtId="164" fontId="0" fillId="0" borderId="0" xfId="1" applyFont="1" applyBorder="1" applyAlignment="1">
      <alignment horizontal="center"/>
    </xf>
    <xf numFmtId="16" fontId="0" fillId="0" borderId="0" xfId="0" applyNumberFormat="1" applyBorder="1"/>
    <xf numFmtId="1" fontId="0" fillId="0" borderId="0" xfId="0" applyNumberFormat="1" applyBorder="1"/>
    <xf numFmtId="16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5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0" fillId="2" borderId="12" xfId="0" applyFill="1" applyBorder="1"/>
    <xf numFmtId="164" fontId="8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6" xfId="2" applyNumberFormat="1" applyFont="1" applyBorder="1" applyAlignment="1">
      <alignment horizontal="center"/>
    </xf>
    <xf numFmtId="1" fontId="0" fillId="0" borderId="15" xfId="2" applyNumberFormat="1" applyFont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" fontId="0" fillId="0" borderId="18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9" fillId="0" borderId="0" xfId="0" applyFont="1"/>
    <xf numFmtId="164" fontId="0" fillId="0" borderId="0" xfId="0" applyFill="1"/>
    <xf numFmtId="164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10" xfId="0" applyBorder="1"/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0" borderId="14" xfId="0" applyBorder="1"/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8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2" borderId="10" xfId="0" applyFill="1" applyBorder="1" applyAlignment="1">
      <alignment horizontal="center"/>
    </xf>
    <xf numFmtId="164" fontId="0" fillId="2" borderId="23" xfId="0" applyFill="1" applyBorder="1" applyAlignment="1">
      <alignment horizontal="center"/>
    </xf>
    <xf numFmtId="164" fontId="0" fillId="2" borderId="14" xfId="0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2" borderId="20" xfId="0" applyFill="1" applyBorder="1"/>
    <xf numFmtId="164" fontId="0" fillId="2" borderId="15" xfId="1" applyFont="1" applyFill="1" applyBorder="1"/>
    <xf numFmtId="164" fontId="0" fillId="0" borderId="0" xfId="1" applyFont="1" applyBorder="1" applyAlignment="1"/>
    <xf numFmtId="164" fontId="0" fillId="0" borderId="15" xfId="1" applyFon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5" fillId="0" borderId="11" xfId="1" applyNumberFormat="1" applyFont="1" applyBorder="1" applyAlignment="1">
      <alignment horizontal="center"/>
    </xf>
    <xf numFmtId="164" fontId="0" fillId="8" borderId="1" xfId="0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8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3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4" fontId="0" fillId="0" borderId="14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24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0" fillId="0" borderId="23" xfId="0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0" fillId="8" borderId="1" xfId="0" applyFont="1" applyFill="1" applyBorder="1" applyAlignment="1">
      <alignment horizontal="center" vertical="center"/>
    </xf>
    <xf numFmtId="164" fontId="7" fillId="0" borderId="0" xfId="0" applyFont="1" applyFill="1"/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8" fillId="0" borderId="0" xfId="0" applyFont="1" applyFill="1" applyBorder="1" applyAlignment="1"/>
    <xf numFmtId="164" fontId="0" fillId="0" borderId="23" xfId="0" applyBorder="1" applyAlignment="1">
      <alignment horizontal="center"/>
    </xf>
    <xf numFmtId="164" fontId="0" fillId="2" borderId="11" xfId="0" applyFill="1" applyBorder="1"/>
    <xf numFmtId="1" fontId="10" fillId="0" borderId="39" xfId="0" applyNumberFormat="1" applyFont="1" applyBorder="1" applyAlignment="1">
      <alignment horizontal="center"/>
    </xf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" fontId="10" fillId="0" borderId="10" xfId="0" applyNumberFormat="1" applyFont="1" applyBorder="1"/>
    <xf numFmtId="1" fontId="10" fillId="0" borderId="23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16" fontId="10" fillId="0" borderId="11" xfId="0" applyNumberFormat="1" applyFont="1" applyBorder="1"/>
    <xf numFmtId="1" fontId="10" fillId="0" borderId="15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5" fillId="2" borderId="15" xfId="0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64" fontId="8" fillId="0" borderId="10" xfId="1" applyFont="1" applyBorder="1" applyAlignment="1"/>
    <xf numFmtId="164" fontId="8" fillId="0" borderId="23" xfId="1" applyFont="1" applyBorder="1" applyAlignment="1"/>
    <xf numFmtId="164" fontId="8" fillId="0" borderId="14" xfId="1" applyFont="1" applyBorder="1" applyAlignment="1"/>
    <xf numFmtId="164" fontId="10" fillId="2" borderId="6" xfId="0" applyFont="1" applyFill="1" applyBorder="1"/>
    <xf numFmtId="164" fontId="10" fillId="0" borderId="16" xfId="0" applyFont="1" applyBorder="1"/>
    <xf numFmtId="164" fontId="10" fillId="2" borderId="17" xfId="0" applyFont="1" applyFill="1" applyBorder="1"/>
    <xf numFmtId="164" fontId="10" fillId="0" borderId="11" xfId="0" applyFont="1" applyBorder="1"/>
    <xf numFmtId="164" fontId="10" fillId="2" borderId="1" xfId="0" applyFont="1" applyFill="1" applyBorder="1"/>
    <xf numFmtId="164" fontId="10" fillId="0" borderId="22" xfId="0" applyFont="1" applyBorder="1"/>
    <xf numFmtId="1" fontId="10" fillId="0" borderId="39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164" fontId="10" fillId="2" borderId="23" xfId="0" applyFont="1" applyFill="1" applyBorder="1"/>
    <xf numFmtId="164" fontId="0" fillId="0" borderId="23" xfId="0" applyBorder="1" applyAlignment="1">
      <alignment horizontal="center"/>
    </xf>
    <xf numFmtId="16" fontId="10" fillId="0" borderId="16" xfId="0" applyNumberFormat="1" applyFont="1" applyFill="1" applyBorder="1" applyAlignment="1">
      <alignment horizontal="left"/>
    </xf>
    <xf numFmtId="1" fontId="10" fillId="0" borderId="17" xfId="0" applyNumberFormat="1" applyFont="1" applyFill="1" applyBorder="1" applyAlignment="1">
      <alignment horizontal="center"/>
    </xf>
    <xf numFmtId="1" fontId="10" fillId="0" borderId="35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 applyBorder="1" applyAlignment="1"/>
    <xf numFmtId="164" fontId="10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10" fillId="0" borderId="34" xfId="0" applyNumberFormat="1" applyFont="1" applyFill="1" applyBorder="1" applyAlignment="1">
      <alignment horizontal="left"/>
    </xf>
    <xf numFmtId="1" fontId="10" fillId="0" borderId="36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" fontId="0" fillId="0" borderId="0" xfId="2" applyNumberFormat="1" applyFont="1" applyBorder="1" applyAlignment="1">
      <alignment horizontal="center"/>
    </xf>
    <xf numFmtId="1" fontId="10" fillId="0" borderId="18" xfId="0" applyNumberFormat="1" applyFont="1" applyFill="1" applyBorder="1" applyAlignment="1">
      <alignment horizontal="center"/>
    </xf>
    <xf numFmtId="1" fontId="10" fillId="0" borderId="17" xfId="2" applyNumberFormat="1" applyFont="1" applyBorder="1" applyAlignment="1">
      <alignment horizontal="center"/>
    </xf>
    <xf numFmtId="1" fontId="10" fillId="0" borderId="18" xfId="2" applyNumberFormat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2" borderId="39" xfId="1" applyFont="1" applyFill="1" applyBorder="1" applyAlignment="1">
      <alignment horizontal="center"/>
    </xf>
    <xf numFmtId="164" fontId="8" fillId="0" borderId="25" xfId="1" applyFont="1" applyBorder="1" applyAlignment="1">
      <alignment horizontal="center"/>
    </xf>
    <xf numFmtId="164" fontId="0" fillId="0" borderId="11" xfId="1" applyFont="1" applyFill="1" applyBorder="1" applyAlignment="1">
      <alignment horizontal="center"/>
    </xf>
    <xf numFmtId="164" fontId="7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10" fillId="0" borderId="34" xfId="0" applyFont="1" applyBorder="1" applyAlignment="1">
      <alignment horizontal="left"/>
    </xf>
    <xf numFmtId="164" fontId="10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0" xfId="0" applyNumberFormat="1"/>
    <xf numFmtId="0" fontId="0" fillId="0" borderId="1" xfId="0" applyNumberForma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0" fillId="0" borderId="34" xfId="0" applyFont="1" applyFill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64" fontId="8" fillId="0" borderId="0" xfId="0" applyFont="1"/>
    <xf numFmtId="164" fontId="5" fillId="0" borderId="1" xfId="0" applyFont="1" applyBorder="1" applyAlignment="1">
      <alignment horizontal="center"/>
    </xf>
    <xf numFmtId="16" fontId="5" fillId="0" borderId="11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10" fillId="0" borderId="1" xfId="2" applyNumberFormat="1" applyFont="1" applyBorder="1" applyAlignment="1">
      <alignment horizontal="center"/>
    </xf>
    <xf numFmtId="1" fontId="10" fillId="0" borderId="15" xfId="2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" fontId="0" fillId="0" borderId="38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10" fillId="0" borderId="14" xfId="0" applyNumberFormat="1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164" fontId="1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center"/>
    </xf>
    <xf numFmtId="164" fontId="0" fillId="0" borderId="12" xfId="0" applyFill="1" applyBorder="1" applyAlignment="1">
      <alignment horizontal="left"/>
    </xf>
    <xf numFmtId="1" fontId="5" fillId="0" borderId="13" xfId="0" applyNumberFormat="1" applyFont="1" applyFill="1" applyBorder="1" applyAlignment="1">
      <alignment horizontal="center"/>
    </xf>
    <xf numFmtId="1" fontId="5" fillId="0" borderId="24" xfId="0" applyNumberFormat="1" applyFont="1" applyFill="1" applyBorder="1" applyAlignment="1">
      <alignment horizontal="center"/>
    </xf>
    <xf numFmtId="164" fontId="10" fillId="0" borderId="16" xfId="0" applyFont="1" applyFill="1" applyBorder="1" applyAlignment="1">
      <alignment horizontal="left"/>
    </xf>
    <xf numFmtId="164" fontId="10" fillId="0" borderId="10" xfId="0" applyFont="1" applyFill="1" applyBorder="1" applyAlignment="1">
      <alignment horizontal="left"/>
    </xf>
    <xf numFmtId="1" fontId="10" fillId="0" borderId="23" xfId="0" applyNumberFormat="1" applyFont="1" applyFill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" fontId="10" fillId="0" borderId="11" xfId="0" applyNumberFormat="1" applyFont="1" applyBorder="1" applyAlignment="1">
      <alignment horizontal="left"/>
    </xf>
    <xf numFmtId="164" fontId="10" fillId="0" borderId="0" xfId="0" applyFont="1" applyBorder="1"/>
    <xf numFmtId="164" fontId="10" fillId="0" borderId="0" xfId="0" applyFont="1" applyFill="1" applyBorder="1"/>
    <xf numFmtId="1" fontId="0" fillId="0" borderId="36" xfId="0" applyNumberFormat="1" applyBorder="1" applyAlignment="1">
      <alignment horizontal="center"/>
    </xf>
    <xf numFmtId="164" fontId="0" fillId="0" borderId="12" xfId="0" applyBorder="1"/>
    <xf numFmtId="164" fontId="0" fillId="0" borderId="11" xfId="0" applyNumberFormat="1" applyFill="1" applyBorder="1" applyAlignment="1">
      <alignment horizontal="center"/>
    </xf>
    <xf numFmtId="1" fontId="0" fillId="0" borderId="15" xfId="2" applyNumberFormat="1" applyFont="1" applyFill="1" applyBorder="1" applyAlignment="1">
      <alignment horizontal="center"/>
    </xf>
    <xf numFmtId="1" fontId="10" fillId="0" borderId="23" xfId="2" applyNumberFormat="1" applyFont="1" applyBorder="1" applyAlignment="1">
      <alignment horizontal="center"/>
    </xf>
    <xf numFmtId="1" fontId="10" fillId="0" borderId="14" xfId="2" applyNumberFormat="1" applyFont="1" applyBorder="1" applyAlignment="1">
      <alignment horizontal="center"/>
    </xf>
    <xf numFmtId="4" fontId="0" fillId="0" borderId="0" xfId="0" applyNumberFormat="1"/>
    <xf numFmtId="164" fontId="5" fillId="0" borderId="11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10" fillId="0" borderId="10" xfId="0" applyNumberFormat="1" applyFont="1" applyBorder="1"/>
    <xf numFmtId="164" fontId="10" fillId="0" borderId="11" xfId="0" applyNumberFormat="1" applyFont="1" applyBorder="1"/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10" fillId="0" borderId="10" xfId="1" applyFont="1" applyBorder="1" applyAlignment="1">
      <alignment horizontal="left"/>
    </xf>
    <xf numFmtId="1" fontId="10" fillId="0" borderId="23" xfId="1" applyNumberFormat="1" applyFont="1" applyBorder="1" applyAlignment="1">
      <alignment horizontal="center"/>
    </xf>
    <xf numFmtId="1" fontId="10" fillId="0" borderId="14" xfId="1" applyNumberFormat="1" applyFont="1" applyBorder="1" applyAlignment="1">
      <alignment horizontal="center"/>
    </xf>
    <xf numFmtId="1" fontId="10" fillId="0" borderId="1" xfId="1" applyNumberFormat="1" applyFont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10" fillId="0" borderId="18" xfId="1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64" fontId="0" fillId="8" borderId="13" xfId="0" applyFill="1" applyBorder="1"/>
    <xf numFmtId="164" fontId="10" fillId="0" borderId="10" xfId="1" applyFont="1" applyFill="1" applyBorder="1"/>
    <xf numFmtId="164" fontId="10" fillId="8" borderId="17" xfId="0" applyFont="1" applyFill="1" applyBorder="1" applyAlignment="1">
      <alignment horizontal="center" vertical="center"/>
    </xf>
    <xf numFmtId="164" fontId="10" fillId="8" borderId="23" xfId="0" applyFont="1" applyFill="1" applyBorder="1"/>
    <xf numFmtId="1" fontId="1" fillId="0" borderId="5" xfId="1" applyNumberFormat="1" applyFont="1" applyFill="1" applyBorder="1" applyAlignment="1">
      <alignment horizontal="center"/>
    </xf>
    <xf numFmtId="164" fontId="10" fillId="0" borderId="22" xfId="1" applyFont="1" applyFill="1" applyBorder="1" applyAlignment="1">
      <alignment horizontal="left"/>
    </xf>
    <xf numFmtId="164" fontId="0" fillId="0" borderId="12" xfId="1" applyFont="1" applyFill="1" applyBorder="1" applyAlignment="1">
      <alignment horizontal="left"/>
    </xf>
    <xf numFmtId="16" fontId="10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7" xfId="1" applyFont="1" applyFill="1" applyBorder="1" applyAlignment="1">
      <alignment horizontal="left"/>
    </xf>
    <xf numFmtId="164" fontId="6" fillId="0" borderId="0" xfId="0" applyFont="1" applyFill="1" applyBorder="1" applyAlignment="1"/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4" fontId="0" fillId="0" borderId="40" xfId="0" applyNumberFormat="1" applyFill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41" xfId="0" applyNumberFormat="1" applyFill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10" fillId="0" borderId="11" xfId="1" applyFont="1" applyBorder="1" applyAlignment="1">
      <alignment horizontal="left"/>
    </xf>
    <xf numFmtId="164" fontId="0" fillId="2" borderId="17" xfId="0" applyFill="1" applyBorder="1"/>
    <xf numFmtId="164" fontId="0" fillId="0" borderId="27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0" fillId="0" borderId="35" xfId="1" applyNumberFormat="1" applyFont="1" applyBorder="1" applyAlignment="1">
      <alignment horizontal="center"/>
    </xf>
    <xf numFmtId="164" fontId="5" fillId="0" borderId="12" xfId="0" applyNumberFormat="1" applyFont="1" applyBorder="1"/>
    <xf numFmtId="1" fontId="0" fillId="0" borderId="13" xfId="2" applyNumberFormat="1" applyFont="1" applyBorder="1" applyAlignment="1">
      <alignment horizontal="center"/>
    </xf>
    <xf numFmtId="1" fontId="0" fillId="0" borderId="24" xfId="2" applyNumberFormat="1" applyFont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0" fillId="0" borderId="1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33" xfId="0" applyNumberFormat="1" applyFont="1" applyFill="1" applyBorder="1" applyAlignment="1">
      <alignment horizontal="center"/>
    </xf>
    <xf numFmtId="164" fontId="10" fillId="8" borderId="1" xfId="0" applyFont="1" applyFill="1" applyBorder="1"/>
    <xf numFmtId="164" fontId="10" fillId="0" borderId="11" xfId="1" applyFont="1" applyFill="1" applyBorder="1"/>
    <xf numFmtId="1" fontId="0" fillId="0" borderId="28" xfId="1" applyNumberFormat="1" applyFont="1" applyBorder="1" applyAlignment="1">
      <alignment horizontal="center"/>
    </xf>
    <xf numFmtId="164" fontId="3" fillId="0" borderId="0" xfId="0" applyFont="1" applyFill="1"/>
    <xf numFmtId="164" fontId="8" fillId="0" borderId="0" xfId="1" applyFont="1" applyBorder="1" applyAlignment="1">
      <alignment horizontal="center"/>
    </xf>
    <xf numFmtId="16" fontId="10" fillId="0" borderId="1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/>
    </xf>
    <xf numFmtId="1" fontId="10" fillId="0" borderId="35" xfId="0" applyNumberFormat="1" applyFont="1" applyFill="1" applyBorder="1" applyAlignment="1">
      <alignment horizontal="center"/>
    </xf>
    <xf numFmtId="1" fontId="10" fillId="0" borderId="36" xfId="0" applyNumberFormat="1" applyFont="1" applyFill="1" applyBorder="1" applyAlignment="1">
      <alignment horizontal="center"/>
    </xf>
    <xf numFmtId="164" fontId="0" fillId="2" borderId="27" xfId="0" applyFont="1" applyFill="1" applyBorder="1"/>
    <xf numFmtId="164" fontId="5" fillId="2" borderId="5" xfId="0" applyFont="1" applyFill="1" applyBorder="1" applyAlignment="1">
      <alignment horizontal="center"/>
    </xf>
    <xf numFmtId="164" fontId="5" fillId="2" borderId="28" xfId="0" applyFont="1" applyFill="1" applyBorder="1" applyAlignment="1">
      <alignment horizontal="center"/>
    </xf>
    <xf numFmtId="16" fontId="10" fillId="0" borderId="22" xfId="0" applyNumberFormat="1" applyFont="1" applyFill="1" applyBorder="1" applyAlignment="1">
      <alignment horizontal="left"/>
    </xf>
    <xf numFmtId="1" fontId="10" fillId="0" borderId="6" xfId="0" applyNumberFormat="1" applyFont="1" applyFill="1" applyBorder="1" applyAlignment="1">
      <alignment horizontal="center"/>
    </xf>
    <xf numFmtId="164" fontId="0" fillId="0" borderId="19" xfId="0" applyFill="1" applyBorder="1"/>
    <xf numFmtId="0" fontId="0" fillId="2" borderId="27" xfId="0" applyNumberFormat="1" applyFont="1" applyFill="1" applyBorder="1"/>
    <xf numFmtId="0" fontId="5" fillId="2" borderId="5" xfId="0" applyNumberFormat="1" applyFon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6" fontId="5" fillId="0" borderId="19" xfId="0" applyNumberFormat="1" applyFont="1" applyFill="1" applyBorder="1" applyAlignment="1">
      <alignment horizontal="left"/>
    </xf>
    <xf numFmtId="0" fontId="5" fillId="0" borderId="20" xfId="0" applyNumberFormat="1" applyFont="1" applyFill="1" applyBorder="1" applyAlignment="1">
      <alignment horizontal="center"/>
    </xf>
    <xf numFmtId="0" fontId="5" fillId="0" borderId="21" xfId="0" applyNumberFormat="1" applyFont="1" applyFill="1" applyBorder="1" applyAlignment="1">
      <alignment horizontal="center"/>
    </xf>
    <xf numFmtId="0" fontId="0" fillId="0" borderId="19" xfId="0" applyNumberFormat="1" applyFill="1" applyBorder="1"/>
    <xf numFmtId="164" fontId="10" fillId="0" borderId="16" xfId="0" applyFont="1" applyBorder="1" applyAlignment="1">
      <alignment horizontal="left"/>
    </xf>
    <xf numFmtId="164" fontId="0" fillId="0" borderId="12" xfId="1" applyFont="1" applyBorder="1" applyAlignment="1">
      <alignment horizontal="left"/>
    </xf>
    <xf numFmtId="164" fontId="10" fillId="0" borderId="11" xfId="0" applyFont="1" applyFill="1" applyBorder="1" applyAlignment="1">
      <alignment horizontal="left"/>
    </xf>
    <xf numFmtId="164" fontId="0" fillId="0" borderId="37" xfId="0" applyFill="1" applyBorder="1" applyAlignment="1">
      <alignment horizontal="left"/>
    </xf>
    <xf numFmtId="1" fontId="5" fillId="0" borderId="33" xfId="0" applyNumberFormat="1" applyFont="1" applyFill="1" applyBorder="1" applyAlignment="1">
      <alignment horizontal="center"/>
    </xf>
    <xf numFmtId="1" fontId="5" fillId="0" borderId="38" xfId="0" applyNumberFormat="1" applyFont="1" applyFill="1" applyBorder="1" applyAlignment="1">
      <alignment horizontal="center"/>
    </xf>
    <xf numFmtId="164" fontId="5" fillId="2" borderId="11" xfId="0" applyFont="1" applyFill="1" applyBorder="1" applyAlignment="1">
      <alignment horizontal="center"/>
    </xf>
    <xf numFmtId="164" fontId="5" fillId="0" borderId="11" xfId="0" applyFont="1" applyFill="1" applyBorder="1" applyAlignment="1">
      <alignment horizontal="center"/>
    </xf>
    <xf numFmtId="164" fontId="5" fillId="0" borderId="16" xfId="0" applyFont="1" applyFill="1" applyBorder="1" applyAlignment="1">
      <alignment horizontal="center"/>
    </xf>
    <xf numFmtId="164" fontId="0" fillId="2" borderId="28" xfId="0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10" fillId="0" borderId="11" xfId="1" applyFont="1" applyFill="1" applyBorder="1" applyAlignment="1">
      <alignment horizontal="left"/>
    </xf>
    <xf numFmtId="164" fontId="0" fillId="0" borderId="16" xfId="0" applyNumberFormat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1" fillId="0" borderId="27" xfId="1" applyNumberFormat="1" applyFont="1" applyBorder="1" applyAlignment="1">
      <alignment horizontal="center"/>
    </xf>
    <xf numFmtId="164" fontId="10" fillId="0" borderId="10" xfId="1" applyFont="1" applyFill="1" applyBorder="1" applyAlignment="1">
      <alignment horizontal="left"/>
    </xf>
    <xf numFmtId="1" fontId="0" fillId="0" borderId="1" xfId="0" applyNumberFormat="1" applyFont="1" applyBorder="1" applyAlignment="1">
      <alignment horizontal="center"/>
    </xf>
    <xf numFmtId="1" fontId="0" fillId="0" borderId="26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37" xfId="0" applyNumberFormat="1" applyFont="1" applyFill="1" applyBorder="1" applyAlignment="1">
      <alignment horizontal="center"/>
    </xf>
    <xf numFmtId="1" fontId="0" fillId="0" borderId="18" xfId="0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16" fontId="0" fillId="0" borderId="37" xfId="0" applyNumberFormat="1" applyBorder="1" applyAlignment="1">
      <alignment horizontal="center"/>
    </xf>
    <xf numFmtId="164" fontId="0" fillId="0" borderId="12" xfId="0" applyBorder="1" applyAlignment="1">
      <alignment horizontal="left"/>
    </xf>
    <xf numFmtId="1" fontId="0" fillId="2" borderId="13" xfId="0" applyNumberFormat="1" applyFill="1" applyBorder="1"/>
    <xf numFmtId="1" fontId="10" fillId="2" borderId="17" xfId="0" applyNumberFormat="1" applyFont="1" applyFill="1" applyBorder="1"/>
    <xf numFmtId="164" fontId="10" fillId="0" borderId="10" xfId="0" applyFont="1" applyBorder="1" applyAlignment="1">
      <alignment horizontal="left"/>
    </xf>
    <xf numFmtId="1" fontId="10" fillId="2" borderId="23" xfId="0" applyNumberFormat="1" applyFont="1" applyFill="1" applyBorder="1"/>
    <xf numFmtId="1" fontId="0" fillId="0" borderId="13" xfId="0" applyNumberFormat="1" applyFont="1" applyBorder="1" applyAlignment="1">
      <alignment horizontal="center"/>
    </xf>
    <xf numFmtId="1" fontId="0" fillId="0" borderId="24" xfId="0" applyNumberFormat="1" applyFont="1" applyBorder="1" applyAlignment="1">
      <alignment horizontal="center"/>
    </xf>
    <xf numFmtId="16" fontId="5" fillId="0" borderId="12" xfId="0" applyNumberFormat="1" applyFont="1" applyBorder="1"/>
    <xf numFmtId="1" fontId="0" fillId="2" borderId="13" xfId="0" applyNumberForma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10" fillId="2" borderId="17" xfId="0" applyNumberFormat="1" applyFont="1" applyFill="1" applyBorder="1" applyAlignment="1">
      <alignment horizontal="center"/>
    </xf>
    <xf numFmtId="1" fontId="10" fillId="2" borderId="23" xfId="0" applyNumberFormat="1" applyFont="1" applyFill="1" applyBorder="1" applyAlignment="1">
      <alignment horizontal="center"/>
    </xf>
    <xf numFmtId="164" fontId="0" fillId="0" borderId="2" xfId="0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1" fillId="0" borderId="15" xfId="1" applyFont="1" applyBorder="1" applyAlignment="1">
      <alignment horizontal="center"/>
    </xf>
    <xf numFmtId="164" fontId="8" fillId="0" borderId="10" xfId="1" applyFont="1" applyFill="1" applyBorder="1" applyAlignment="1">
      <alignment horizontal="center"/>
    </xf>
    <xf numFmtId="164" fontId="8" fillId="0" borderId="23" xfId="1" applyFont="1" applyFill="1" applyBorder="1" applyAlignment="1">
      <alignment horizontal="center"/>
    </xf>
    <xf numFmtId="164" fontId="8" fillId="0" borderId="14" xfId="1" applyFont="1" applyFill="1" applyBorder="1" applyAlignment="1">
      <alignment horizontal="center"/>
    </xf>
    <xf numFmtId="164" fontId="6" fillId="4" borderId="7" xfId="0" applyFont="1" applyFill="1" applyBorder="1" applyAlignment="1">
      <alignment horizontal="center"/>
    </xf>
    <xf numFmtId="164" fontId="6" fillId="4" borderId="8" xfId="0" applyFont="1" applyFill="1" applyBorder="1" applyAlignment="1">
      <alignment horizontal="center"/>
    </xf>
    <xf numFmtId="164" fontId="6" fillId="4" borderId="9" xfId="0" applyFont="1" applyFill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10" xfId="0" applyFont="1" applyFill="1" applyBorder="1" applyAlignment="1">
      <alignment horizontal="center"/>
    </xf>
    <xf numFmtId="164" fontId="8" fillId="0" borderId="23" xfId="0" applyFont="1" applyFill="1" applyBorder="1" applyAlignment="1">
      <alignment horizontal="center"/>
    </xf>
    <xf numFmtId="164" fontId="8" fillId="0" borderId="14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26" xfId="0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8" fillId="0" borderId="29" xfId="0" applyFont="1" applyBorder="1" applyAlignment="1">
      <alignment horizontal="center"/>
    </xf>
    <xf numFmtId="164" fontId="8" fillId="0" borderId="30" xfId="0" applyFont="1" applyBorder="1" applyAlignment="1">
      <alignment horizontal="center"/>
    </xf>
    <xf numFmtId="164" fontId="8" fillId="0" borderId="31" xfId="0" applyFont="1" applyBorder="1" applyAlignment="1">
      <alignment horizontal="center"/>
    </xf>
    <xf numFmtId="164" fontId="6" fillId="5" borderId="7" xfId="0" applyFont="1" applyFill="1" applyBorder="1" applyAlignment="1">
      <alignment horizontal="center"/>
    </xf>
    <xf numFmtId="164" fontId="6" fillId="5" borderId="8" xfId="0" applyFont="1" applyFill="1" applyBorder="1" applyAlignment="1">
      <alignment horizontal="center"/>
    </xf>
    <xf numFmtId="164" fontId="6" fillId="5" borderId="9" xfId="0" applyFont="1" applyFill="1" applyBorder="1" applyAlignment="1">
      <alignment horizontal="center"/>
    </xf>
    <xf numFmtId="164" fontId="17" fillId="0" borderId="10" xfId="0" applyFont="1" applyFill="1" applyBorder="1" applyAlignment="1">
      <alignment horizontal="center"/>
    </xf>
    <xf numFmtId="164" fontId="17" fillId="0" borderId="23" xfId="0" applyFont="1" applyFill="1" applyBorder="1" applyAlignment="1">
      <alignment horizontal="center"/>
    </xf>
    <xf numFmtId="164" fontId="17" fillId="0" borderId="14" xfId="0" applyFont="1" applyFill="1" applyBorder="1" applyAlignment="1">
      <alignment horizontal="center"/>
    </xf>
    <xf numFmtId="164" fontId="8" fillId="0" borderId="29" xfId="1" applyFont="1" applyBorder="1" applyAlignment="1">
      <alignment horizontal="center"/>
    </xf>
    <xf numFmtId="164" fontId="8" fillId="0" borderId="30" xfId="1" applyFont="1" applyBorder="1" applyAlignment="1">
      <alignment horizontal="center"/>
    </xf>
    <xf numFmtId="164" fontId="8" fillId="0" borderId="31" xfId="1" applyFont="1" applyBorder="1" applyAlignment="1">
      <alignment horizontal="center"/>
    </xf>
    <xf numFmtId="16" fontId="0" fillId="0" borderId="42" xfId="0" applyNumberFormat="1" applyBorder="1" applyAlignment="1">
      <alignment horizontal="center"/>
    </xf>
    <xf numFmtId="16" fontId="0" fillId="0" borderId="43" xfId="0" applyNumberFormat="1" applyBorder="1" applyAlignment="1">
      <alignment horizontal="center"/>
    </xf>
    <xf numFmtId="16" fontId="0" fillId="0" borderId="44" xfId="0" applyNumberFormat="1" applyBorder="1" applyAlignment="1">
      <alignment horizontal="center"/>
    </xf>
    <xf numFmtId="16" fontId="0" fillId="0" borderId="45" xfId="0" applyNumberFormat="1" applyBorder="1" applyAlignment="1">
      <alignment horizontal="center"/>
    </xf>
    <xf numFmtId="16" fontId="0" fillId="0" borderId="46" xfId="0" applyNumberFormat="1" applyBorder="1" applyAlignment="1">
      <alignment horizontal="center"/>
    </xf>
    <xf numFmtId="16" fontId="0" fillId="0" borderId="47" xfId="0" applyNumberFormat="1" applyBorder="1" applyAlignment="1">
      <alignment horizontal="center"/>
    </xf>
    <xf numFmtId="164" fontId="6" fillId="3" borderId="7" xfId="0" applyFont="1" applyFill="1" applyBorder="1" applyAlignment="1">
      <alignment horizontal="center"/>
    </xf>
    <xf numFmtId="164" fontId="6" fillId="3" borderId="8" xfId="0" applyFont="1" applyFill="1" applyBorder="1" applyAlignment="1">
      <alignment horizontal="center"/>
    </xf>
    <xf numFmtId="164" fontId="6" fillId="3" borderId="9" xfId="0" applyFont="1" applyFill="1" applyBorder="1" applyAlignment="1">
      <alignment horizontal="center"/>
    </xf>
    <xf numFmtId="164" fontId="8" fillId="0" borderId="29" xfId="0" applyFont="1" applyFill="1" applyBorder="1" applyAlignment="1">
      <alignment horizontal="center"/>
    </xf>
    <xf numFmtId="164" fontId="8" fillId="0" borderId="30" xfId="0" applyFont="1" applyFill="1" applyBorder="1" applyAlignment="1">
      <alignment horizontal="center"/>
    </xf>
    <xf numFmtId="164" fontId="8" fillId="0" borderId="31" xfId="0" applyFont="1" applyFill="1" applyBorder="1" applyAlignment="1">
      <alignment horizontal="center"/>
    </xf>
    <xf numFmtId="164" fontId="8" fillId="0" borderId="2" xfId="0" applyFont="1" applyBorder="1" applyAlignment="1">
      <alignment horizontal="center"/>
    </xf>
    <xf numFmtId="164" fontId="8" fillId="0" borderId="4" xfId="0" applyFont="1" applyBorder="1" applyAlignment="1">
      <alignment horizontal="center"/>
    </xf>
    <xf numFmtId="164" fontId="8" fillId="0" borderId="3" xfId="0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6" fillId="6" borderId="7" xfId="0" applyFont="1" applyFill="1" applyBorder="1" applyAlignment="1">
      <alignment horizontal="center"/>
    </xf>
    <xf numFmtId="164" fontId="6" fillId="6" borderId="8" xfId="0" applyFont="1" applyFill="1" applyBorder="1" applyAlignment="1">
      <alignment horizontal="center"/>
    </xf>
    <xf numFmtId="164" fontId="6" fillId="6" borderId="9" xfId="0" applyFont="1" applyFill="1" applyBorder="1" applyAlignment="1">
      <alignment horizontal="center"/>
    </xf>
    <xf numFmtId="164" fontId="1" fillId="0" borderId="25" xfId="1" applyFont="1" applyBorder="1" applyAlignment="1">
      <alignment horizontal="center"/>
    </xf>
    <xf numFmtId="164" fontId="1" fillId="0" borderId="3" xfId="1" applyFont="1" applyBorder="1" applyAlignment="1">
      <alignment horizontal="center"/>
    </xf>
    <xf numFmtId="164" fontId="8" fillId="0" borderId="32" xfId="1" applyFont="1" applyBorder="1" applyAlignment="1">
      <alignment horizontal="center"/>
    </xf>
    <xf numFmtId="164" fontId="8" fillId="0" borderId="10" xfId="0" applyFont="1" applyBorder="1" applyAlignment="1">
      <alignment horizontal="center"/>
    </xf>
    <xf numFmtId="164" fontId="8" fillId="0" borderId="14" xfId="0" applyFont="1" applyBorder="1" applyAlignment="1">
      <alignment horizontal="center"/>
    </xf>
    <xf numFmtId="164" fontId="6" fillId="7" borderId="7" xfId="0" applyFont="1" applyFill="1" applyBorder="1" applyAlignment="1">
      <alignment horizontal="center"/>
    </xf>
    <xf numFmtId="164" fontId="6" fillId="7" borderId="8" xfId="0" applyFont="1" applyFill="1" applyBorder="1" applyAlignment="1">
      <alignment horizontal="center"/>
    </xf>
    <xf numFmtId="164" fontId="6" fillId="7" borderId="9" xfId="0" applyFont="1" applyFill="1" applyBorder="1" applyAlignment="1">
      <alignment horizontal="center"/>
    </xf>
    <xf numFmtId="164" fontId="8" fillId="0" borderId="23" xfId="0" applyFont="1" applyBorder="1" applyAlignment="1">
      <alignment horizontal="center"/>
    </xf>
    <xf numFmtId="164" fontId="0" fillId="0" borderId="11" xfId="0" applyFont="1" applyFill="1" applyBorder="1"/>
    <xf numFmtId="164" fontId="0" fillId="0" borderId="27" xfId="0" applyFont="1" applyFill="1" applyBorder="1"/>
    <xf numFmtId="1" fontId="5" fillId="0" borderId="28" xfId="0" applyNumberFormat="1" applyFont="1" applyFill="1" applyBorder="1" applyAlignment="1">
      <alignment horizontal="center"/>
    </xf>
    <xf numFmtId="16" fontId="0" fillId="0" borderId="19" xfId="0" applyNumberFormat="1" applyFill="1" applyBorder="1" applyAlignment="1">
      <alignment horizontal="left"/>
    </xf>
    <xf numFmtId="1" fontId="0" fillId="0" borderId="20" xfId="0" applyNumberFormat="1" applyFont="1" applyFill="1" applyBorder="1" applyAlignment="1">
      <alignment horizontal="center"/>
    </xf>
    <xf numFmtId="1" fontId="0" fillId="0" borderId="21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Normal_Sheet1" xfId="3"/>
  </cellStyles>
  <dxfs count="0"/>
  <tableStyles count="0" defaultTableStyle="TableStyleMedium9" defaultPivotStyle="PivotStyleLight16"/>
  <colors>
    <mruColors>
      <color rgb="FFFFFFAB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5"/>
  <sheetViews>
    <sheetView workbookViewId="0">
      <selection activeCell="E49" sqref="E49"/>
    </sheetView>
  </sheetViews>
  <sheetFormatPr defaultRowHeight="15"/>
  <cols>
    <col min="1" max="1" width="14" customWidth="1"/>
    <col min="2" max="2" width="16.28515625" customWidth="1"/>
    <col min="3" max="4" width="15.7109375" customWidth="1"/>
    <col min="5" max="5" width="12.42578125" customWidth="1"/>
    <col min="6" max="6" width="11" customWidth="1"/>
    <col min="7" max="7" width="13" customWidth="1"/>
    <col min="8" max="8" width="14.28515625" customWidth="1"/>
    <col min="9" max="9" width="10.140625" customWidth="1"/>
    <col min="10" max="10" width="10.5703125" customWidth="1"/>
    <col min="11" max="11" width="7.42578125" customWidth="1"/>
    <col min="13" max="13" width="11.140625" customWidth="1"/>
    <col min="15" max="15" width="4.28515625" customWidth="1"/>
    <col min="17" max="17" width="12.85546875" customWidth="1"/>
  </cols>
  <sheetData>
    <row r="1" spans="1:18" ht="29.25" thickBot="1">
      <c r="A1" s="342" t="s">
        <v>74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4"/>
    </row>
    <row r="2" spans="1:18" ht="18.75">
      <c r="A2" s="276"/>
    </row>
    <row r="3" spans="1:18" ht="16.5" thickBot="1">
      <c r="A3" s="15" t="s">
        <v>0</v>
      </c>
    </row>
    <row r="4" spans="1:18">
      <c r="A4" s="85" t="s">
        <v>1</v>
      </c>
      <c r="B4" s="79" t="s">
        <v>23</v>
      </c>
      <c r="C4" s="79" t="s">
        <v>24</v>
      </c>
      <c r="D4" s="79" t="s">
        <v>20</v>
      </c>
      <c r="E4" s="79" t="s">
        <v>21</v>
      </c>
      <c r="F4" s="79" t="s">
        <v>22</v>
      </c>
      <c r="G4" s="79" t="s">
        <v>4</v>
      </c>
      <c r="H4" s="86" t="s">
        <v>5</v>
      </c>
    </row>
    <row r="5" spans="1:18">
      <c r="A5" s="317" t="s">
        <v>99</v>
      </c>
      <c r="B5" s="316">
        <v>32</v>
      </c>
      <c r="C5" s="316">
        <v>0</v>
      </c>
      <c r="D5" s="231">
        <v>1</v>
      </c>
      <c r="E5" s="316">
        <v>19</v>
      </c>
      <c r="F5" s="108">
        <v>0</v>
      </c>
      <c r="G5" s="314">
        <v>1</v>
      </c>
      <c r="H5" s="315">
        <v>0</v>
      </c>
    </row>
    <row r="6" spans="1:18">
      <c r="A6" s="317" t="s">
        <v>100</v>
      </c>
      <c r="B6" s="316">
        <v>2</v>
      </c>
      <c r="C6" s="316">
        <v>0</v>
      </c>
      <c r="D6" s="231">
        <v>0</v>
      </c>
      <c r="E6" s="316">
        <v>1</v>
      </c>
      <c r="F6" s="291">
        <v>0</v>
      </c>
      <c r="G6" s="33">
        <v>0</v>
      </c>
      <c r="H6" s="34">
        <v>0</v>
      </c>
    </row>
    <row r="7" spans="1:18">
      <c r="A7" s="317" t="s">
        <v>101</v>
      </c>
      <c r="B7" s="316">
        <v>3</v>
      </c>
      <c r="C7" s="316">
        <v>0</v>
      </c>
      <c r="D7" s="231">
        <v>1</v>
      </c>
      <c r="E7" s="316">
        <v>0</v>
      </c>
      <c r="F7" s="108">
        <v>0</v>
      </c>
      <c r="G7" s="32">
        <v>0</v>
      </c>
      <c r="H7" s="34">
        <v>0</v>
      </c>
    </row>
    <row r="8" spans="1:18" ht="15.75" thickBot="1">
      <c r="A8" s="318" t="s">
        <v>102</v>
      </c>
      <c r="B8" s="316">
        <v>7</v>
      </c>
      <c r="C8" s="316">
        <v>2</v>
      </c>
      <c r="D8" s="231">
        <v>0</v>
      </c>
      <c r="E8" s="316">
        <v>0</v>
      </c>
      <c r="F8" s="186">
        <v>0</v>
      </c>
      <c r="G8" s="35">
        <v>0</v>
      </c>
      <c r="H8" s="36">
        <v>0</v>
      </c>
    </row>
    <row r="9" spans="1:18" ht="15.75" thickBot="1">
      <c r="A9" s="173" t="s">
        <v>50</v>
      </c>
      <c r="B9" s="265">
        <f>SUM(B5:B8)</f>
        <v>44</v>
      </c>
      <c r="C9" s="265">
        <f t="shared" ref="C9:H9" si="0">SUM(C5:C8)</f>
        <v>2</v>
      </c>
      <c r="D9" s="265">
        <f t="shared" si="0"/>
        <v>2</v>
      </c>
      <c r="E9" s="265">
        <f t="shared" si="0"/>
        <v>20</v>
      </c>
      <c r="F9" s="265">
        <f t="shared" si="0"/>
        <v>0</v>
      </c>
      <c r="G9" s="265">
        <f t="shared" si="0"/>
        <v>1</v>
      </c>
      <c r="H9" s="266">
        <f t="shared" si="0"/>
        <v>0</v>
      </c>
    </row>
    <row r="10" spans="1:18">
      <c r="A10" s="103" t="s">
        <v>88</v>
      </c>
      <c r="B10" s="204">
        <v>518</v>
      </c>
      <c r="C10" s="204">
        <v>80</v>
      </c>
      <c r="D10" s="204">
        <v>17</v>
      </c>
      <c r="E10" s="204">
        <v>85</v>
      </c>
      <c r="F10" s="204">
        <v>0</v>
      </c>
      <c r="G10" s="204">
        <v>0</v>
      </c>
      <c r="H10" s="205">
        <v>0</v>
      </c>
    </row>
    <row r="11" spans="1:18">
      <c r="A11" s="210" t="s">
        <v>63</v>
      </c>
      <c r="B11" s="176">
        <v>180</v>
      </c>
      <c r="C11" s="176">
        <v>28</v>
      </c>
      <c r="D11" s="176">
        <v>9</v>
      </c>
      <c r="E11" s="176">
        <v>58</v>
      </c>
      <c r="F11" s="176">
        <v>13</v>
      </c>
      <c r="G11" s="176">
        <v>0</v>
      </c>
      <c r="H11" s="177">
        <v>0</v>
      </c>
    </row>
    <row r="12" spans="1:18">
      <c r="A12" s="106" t="s">
        <v>59</v>
      </c>
      <c r="B12" s="176">
        <v>8</v>
      </c>
      <c r="C12" s="176">
        <v>0</v>
      </c>
      <c r="D12" s="176">
        <v>0</v>
      </c>
      <c r="E12" s="176">
        <v>7</v>
      </c>
      <c r="F12" s="176">
        <v>35</v>
      </c>
      <c r="G12" s="176">
        <v>0</v>
      </c>
      <c r="H12" s="177">
        <v>0</v>
      </c>
    </row>
    <row r="13" spans="1:18" ht="15.75" thickBot="1">
      <c r="A13" s="100" t="s">
        <v>60</v>
      </c>
      <c r="B13" s="143">
        <f>SUM(B9:B12)</f>
        <v>750</v>
      </c>
      <c r="C13" s="143">
        <f t="shared" ref="C13:H13" si="1">SUM(C9:C12)</f>
        <v>110</v>
      </c>
      <c r="D13" s="143">
        <f t="shared" si="1"/>
        <v>28</v>
      </c>
      <c r="E13" s="143">
        <f t="shared" si="1"/>
        <v>170</v>
      </c>
      <c r="F13" s="143">
        <f t="shared" si="1"/>
        <v>48</v>
      </c>
      <c r="G13" s="143">
        <f t="shared" si="1"/>
        <v>1</v>
      </c>
      <c r="H13" s="144">
        <f t="shared" si="1"/>
        <v>0</v>
      </c>
    </row>
    <row r="15" spans="1:18" ht="16.5" thickBot="1">
      <c r="A15" s="15" t="s">
        <v>2</v>
      </c>
      <c r="B15" t="s">
        <v>3</v>
      </c>
    </row>
    <row r="16" spans="1:18">
      <c r="A16" s="59" t="s">
        <v>1</v>
      </c>
      <c r="B16" s="60" t="s">
        <v>23</v>
      </c>
      <c r="C16" s="60" t="s">
        <v>24</v>
      </c>
      <c r="D16" s="60" t="s">
        <v>20</v>
      </c>
      <c r="E16" s="60" t="s">
        <v>21</v>
      </c>
      <c r="F16" s="60" t="s">
        <v>22</v>
      </c>
      <c r="G16" s="60" t="s">
        <v>4</v>
      </c>
      <c r="H16" s="61" t="s">
        <v>5</v>
      </c>
    </row>
    <row r="17" spans="1:13">
      <c r="A17" s="317" t="s">
        <v>99</v>
      </c>
      <c r="B17" s="316">
        <v>31</v>
      </c>
      <c r="C17" s="316">
        <v>4</v>
      </c>
      <c r="D17" s="320">
        <v>0</v>
      </c>
      <c r="E17" s="316">
        <v>17</v>
      </c>
      <c r="F17" s="108">
        <v>0</v>
      </c>
      <c r="G17" s="321">
        <v>19</v>
      </c>
      <c r="H17" s="140">
        <v>0</v>
      </c>
    </row>
    <row r="18" spans="1:13">
      <c r="A18" s="317" t="s">
        <v>100</v>
      </c>
      <c r="B18" s="316">
        <v>0</v>
      </c>
      <c r="C18" s="316">
        <v>3</v>
      </c>
      <c r="D18" s="320">
        <v>1</v>
      </c>
      <c r="E18" s="316">
        <v>0</v>
      </c>
      <c r="F18" s="108">
        <v>0</v>
      </c>
      <c r="G18" s="321">
        <v>19</v>
      </c>
      <c r="H18" s="140">
        <v>0</v>
      </c>
      <c r="J18" s="156"/>
    </row>
    <row r="19" spans="1:13">
      <c r="A19" s="317" t="s">
        <v>101</v>
      </c>
      <c r="B19" s="316">
        <v>2</v>
      </c>
      <c r="C19" s="316">
        <v>3</v>
      </c>
      <c r="D19" s="320">
        <v>0</v>
      </c>
      <c r="E19" s="316">
        <v>1</v>
      </c>
      <c r="F19" s="108">
        <v>0</v>
      </c>
      <c r="G19" s="321">
        <v>11</v>
      </c>
      <c r="H19" s="140">
        <v>0</v>
      </c>
    </row>
    <row r="20" spans="1:13" ht="15.75" thickBot="1">
      <c r="A20" s="318" t="s">
        <v>102</v>
      </c>
      <c r="B20" s="316">
        <v>0</v>
      </c>
      <c r="C20" s="316">
        <v>0</v>
      </c>
      <c r="D20" s="320">
        <v>0</v>
      </c>
      <c r="E20" s="316">
        <v>2</v>
      </c>
      <c r="F20" s="186">
        <v>0</v>
      </c>
      <c r="G20" s="321">
        <v>4</v>
      </c>
      <c r="H20" s="319">
        <v>0</v>
      </c>
    </row>
    <row r="21" spans="1:13" ht="15.75" thickBot="1">
      <c r="A21" s="173" t="s">
        <v>50</v>
      </c>
      <c r="B21" s="265">
        <f>SUM(B17:B20)</f>
        <v>33</v>
      </c>
      <c r="C21" s="265">
        <f>SUM(C17:C20)</f>
        <v>10</v>
      </c>
      <c r="D21" s="265">
        <f>SUM(D17:D20)</f>
        <v>1</v>
      </c>
      <c r="E21" s="265">
        <f>SUM(E17:E20)</f>
        <v>20</v>
      </c>
      <c r="F21" s="265">
        <f>SUM(F17:F20)</f>
        <v>0</v>
      </c>
      <c r="G21" s="265">
        <f t="shared" ref="G21:H21" si="2">SUM(G17:G20)</f>
        <v>53</v>
      </c>
      <c r="H21" s="266">
        <f t="shared" si="2"/>
        <v>0</v>
      </c>
    </row>
    <row r="22" spans="1:13">
      <c r="A22" s="103" t="s">
        <v>88</v>
      </c>
      <c r="B22" s="204">
        <v>1634</v>
      </c>
      <c r="C22" s="204">
        <v>199</v>
      </c>
      <c r="D22" s="204">
        <v>15</v>
      </c>
      <c r="E22" s="204">
        <v>151</v>
      </c>
      <c r="F22" s="204">
        <v>1</v>
      </c>
      <c r="G22" s="204">
        <v>71</v>
      </c>
      <c r="H22" s="205">
        <v>0</v>
      </c>
    </row>
    <row r="23" spans="1:13">
      <c r="A23" s="210" t="s">
        <v>63</v>
      </c>
      <c r="B23" s="176">
        <v>3787</v>
      </c>
      <c r="C23" s="176">
        <v>513</v>
      </c>
      <c r="D23" s="176">
        <v>27</v>
      </c>
      <c r="E23" s="176">
        <v>192</v>
      </c>
      <c r="F23" s="176">
        <v>49</v>
      </c>
      <c r="G23" s="176">
        <v>22</v>
      </c>
      <c r="H23" s="177">
        <v>0</v>
      </c>
    </row>
    <row r="24" spans="1:13">
      <c r="A24" s="106" t="s">
        <v>59</v>
      </c>
      <c r="B24" s="176">
        <v>220</v>
      </c>
      <c r="C24" s="176">
        <v>55</v>
      </c>
      <c r="D24" s="176">
        <v>0</v>
      </c>
      <c r="E24" s="176">
        <v>15</v>
      </c>
      <c r="F24" s="176">
        <v>133</v>
      </c>
      <c r="G24" s="176">
        <v>8</v>
      </c>
      <c r="H24" s="177">
        <v>0</v>
      </c>
    </row>
    <row r="25" spans="1:13" ht="15.75" thickBot="1">
      <c r="A25" s="100" t="s">
        <v>60</v>
      </c>
      <c r="B25" s="143">
        <f>SUM(B21:B24)+4</f>
        <v>5678</v>
      </c>
      <c r="C25" s="143">
        <f>SUM(C21:C24)</f>
        <v>777</v>
      </c>
      <c r="D25" s="143">
        <f>SUM(D21:D24)</f>
        <v>43</v>
      </c>
      <c r="E25" s="143">
        <f>SUM(E21:E24)+11</f>
        <v>389</v>
      </c>
      <c r="F25" s="143">
        <f>SUM(F21:F24)+598</f>
        <v>781</v>
      </c>
      <c r="G25" s="143">
        <f>SUM(G21:G24)+3</f>
        <v>157</v>
      </c>
      <c r="H25" s="144">
        <v>1</v>
      </c>
    </row>
    <row r="26" spans="1:13">
      <c r="A26" s="10"/>
      <c r="B26" s="11"/>
      <c r="C26" s="11"/>
      <c r="D26" s="11"/>
      <c r="E26" s="11"/>
      <c r="F26" s="11"/>
      <c r="G26" s="11"/>
      <c r="H26" s="11"/>
    </row>
    <row r="27" spans="1:13" ht="16.5" thickBot="1">
      <c r="A27" s="93" t="s">
        <v>35</v>
      </c>
    </row>
    <row r="28" spans="1:13">
      <c r="A28" s="87" t="s">
        <v>1</v>
      </c>
      <c r="B28" s="349" t="s">
        <v>23</v>
      </c>
      <c r="C28" s="349"/>
      <c r="D28" s="349"/>
      <c r="E28" s="349" t="s">
        <v>24</v>
      </c>
      <c r="F28" s="349"/>
      <c r="G28" s="349"/>
      <c r="H28" s="250" t="s">
        <v>21</v>
      </c>
      <c r="I28" s="349" t="s">
        <v>22</v>
      </c>
      <c r="J28" s="349"/>
      <c r="K28" s="250" t="s">
        <v>5</v>
      </c>
      <c r="L28" s="250" t="s">
        <v>53</v>
      </c>
      <c r="M28" s="78" t="s">
        <v>4</v>
      </c>
    </row>
    <row r="29" spans="1:13">
      <c r="A29" s="80"/>
      <c r="B29" s="52" t="s">
        <v>6</v>
      </c>
      <c r="C29" s="52" t="s">
        <v>7</v>
      </c>
      <c r="D29" s="52" t="s">
        <v>8</v>
      </c>
      <c r="E29" s="52" t="s">
        <v>6</v>
      </c>
      <c r="F29" s="52" t="s">
        <v>7</v>
      </c>
      <c r="G29" s="52" t="s">
        <v>8</v>
      </c>
      <c r="H29" s="52"/>
      <c r="I29" s="52" t="s">
        <v>6</v>
      </c>
      <c r="J29" s="52" t="s">
        <v>7</v>
      </c>
      <c r="K29" s="52"/>
      <c r="L29" s="52"/>
      <c r="M29" s="55"/>
    </row>
    <row r="30" spans="1:13">
      <c r="A30" s="83">
        <v>42186</v>
      </c>
      <c r="B30" s="8">
        <v>42</v>
      </c>
      <c r="C30" s="8">
        <v>49</v>
      </c>
      <c r="D30" s="8">
        <v>0</v>
      </c>
      <c r="E30" s="8">
        <v>3</v>
      </c>
      <c r="F30" s="8">
        <v>7</v>
      </c>
      <c r="G30" s="8">
        <v>0</v>
      </c>
      <c r="H30" s="8">
        <v>9</v>
      </c>
      <c r="I30" s="8">
        <v>0</v>
      </c>
      <c r="J30" s="8">
        <v>0</v>
      </c>
      <c r="K30" s="8">
        <v>0</v>
      </c>
      <c r="L30" s="8">
        <v>4</v>
      </c>
      <c r="M30" s="37">
        <v>0</v>
      </c>
    </row>
    <row r="31" spans="1:13">
      <c r="A31" s="83">
        <v>42192</v>
      </c>
      <c r="B31" s="8">
        <v>115</v>
      </c>
      <c r="C31" s="8">
        <v>163</v>
      </c>
      <c r="D31" s="8">
        <v>0</v>
      </c>
      <c r="E31" s="8">
        <v>13</v>
      </c>
      <c r="F31" s="8">
        <v>15</v>
      </c>
      <c r="G31" s="8">
        <v>0</v>
      </c>
      <c r="H31" s="8">
        <v>13</v>
      </c>
      <c r="I31" s="8">
        <v>0</v>
      </c>
      <c r="J31" s="8">
        <v>0</v>
      </c>
      <c r="K31" s="8">
        <v>0</v>
      </c>
      <c r="L31" s="8">
        <v>4</v>
      </c>
      <c r="M31" s="37">
        <v>0</v>
      </c>
    </row>
    <row r="32" spans="1:13">
      <c r="A32" s="83">
        <v>42193</v>
      </c>
      <c r="B32" s="8">
        <v>39</v>
      </c>
      <c r="C32" s="8">
        <v>60</v>
      </c>
      <c r="D32" s="8">
        <v>0</v>
      </c>
      <c r="E32" s="8">
        <v>5</v>
      </c>
      <c r="F32" s="8">
        <v>8</v>
      </c>
      <c r="G32" s="8">
        <v>0</v>
      </c>
      <c r="H32" s="8">
        <v>6</v>
      </c>
      <c r="I32" s="8">
        <v>0</v>
      </c>
      <c r="J32" s="8">
        <v>0</v>
      </c>
      <c r="K32" s="8">
        <v>0</v>
      </c>
      <c r="L32" s="8">
        <v>2</v>
      </c>
      <c r="M32" s="37">
        <v>0</v>
      </c>
    </row>
    <row r="33" spans="1:16">
      <c r="A33" s="83">
        <v>42198</v>
      </c>
      <c r="B33" s="8">
        <v>43</v>
      </c>
      <c r="C33" s="8">
        <v>80</v>
      </c>
      <c r="D33" s="8">
        <v>0</v>
      </c>
      <c r="E33" s="8">
        <v>5</v>
      </c>
      <c r="F33" s="8">
        <v>4</v>
      </c>
      <c r="G33" s="8">
        <v>1</v>
      </c>
      <c r="H33" s="8">
        <v>11</v>
      </c>
      <c r="I33" s="8">
        <v>0</v>
      </c>
      <c r="J33" s="8">
        <v>0</v>
      </c>
      <c r="K33" s="8">
        <v>0</v>
      </c>
      <c r="L33" s="8">
        <v>3</v>
      </c>
      <c r="M33" s="37">
        <v>0</v>
      </c>
    </row>
    <row r="34" spans="1:16">
      <c r="A34" s="83">
        <v>42202</v>
      </c>
      <c r="B34" s="8">
        <v>38</v>
      </c>
      <c r="C34" s="8">
        <v>63</v>
      </c>
      <c r="D34" s="8">
        <v>0</v>
      </c>
      <c r="E34" s="8">
        <v>3</v>
      </c>
      <c r="F34" s="8">
        <v>7</v>
      </c>
      <c r="G34" s="8">
        <v>0</v>
      </c>
      <c r="H34" s="8">
        <v>8</v>
      </c>
      <c r="I34" s="8">
        <v>0</v>
      </c>
      <c r="J34" s="8">
        <v>0</v>
      </c>
      <c r="K34" s="8">
        <v>0</v>
      </c>
      <c r="L34" s="8">
        <v>2</v>
      </c>
      <c r="M34" s="37">
        <v>0</v>
      </c>
    </row>
    <row r="35" spans="1:16">
      <c r="A35" s="83">
        <v>42207</v>
      </c>
      <c r="B35" s="8">
        <v>41</v>
      </c>
      <c r="C35" s="8">
        <v>46</v>
      </c>
      <c r="D35" s="8">
        <v>0</v>
      </c>
      <c r="E35" s="8">
        <v>3</v>
      </c>
      <c r="F35" s="8">
        <v>13</v>
      </c>
      <c r="G35" s="8">
        <v>0</v>
      </c>
      <c r="H35" s="8">
        <v>1</v>
      </c>
      <c r="I35" s="8">
        <v>0</v>
      </c>
      <c r="J35" s="8">
        <v>0</v>
      </c>
      <c r="K35" s="8">
        <v>0</v>
      </c>
      <c r="L35" s="8">
        <v>2</v>
      </c>
      <c r="M35" s="37">
        <v>0</v>
      </c>
    </row>
    <row r="36" spans="1:16">
      <c r="A36" s="83">
        <v>42209</v>
      </c>
      <c r="B36" s="8">
        <v>27</v>
      </c>
      <c r="C36" s="8">
        <v>72</v>
      </c>
      <c r="D36" s="8">
        <v>0</v>
      </c>
      <c r="E36" s="8">
        <v>3</v>
      </c>
      <c r="F36" s="8">
        <v>11</v>
      </c>
      <c r="G36" s="8">
        <v>0</v>
      </c>
      <c r="H36" s="8">
        <v>2</v>
      </c>
      <c r="I36" s="8">
        <v>0</v>
      </c>
      <c r="J36" s="8">
        <v>0</v>
      </c>
      <c r="K36" s="8">
        <v>0</v>
      </c>
      <c r="L36" s="8">
        <v>4</v>
      </c>
      <c r="M36" s="37">
        <v>0</v>
      </c>
    </row>
    <row r="37" spans="1:16" ht="15.75" thickBot="1">
      <c r="A37" s="322">
        <v>42215</v>
      </c>
      <c r="B37" s="307">
        <v>35</v>
      </c>
      <c r="C37" s="307">
        <v>73</v>
      </c>
      <c r="D37" s="8">
        <v>0</v>
      </c>
      <c r="E37" s="307">
        <v>7</v>
      </c>
      <c r="F37" s="307">
        <v>12</v>
      </c>
      <c r="G37" s="307">
        <v>0</v>
      </c>
      <c r="H37" s="307">
        <v>2</v>
      </c>
      <c r="I37" s="8">
        <v>0</v>
      </c>
      <c r="J37" s="8">
        <v>0</v>
      </c>
      <c r="K37" s="8">
        <v>0</v>
      </c>
      <c r="L37" s="307">
        <v>2</v>
      </c>
      <c r="M37" s="37">
        <v>0</v>
      </c>
    </row>
    <row r="38" spans="1:16" ht="15.75" thickBot="1">
      <c r="A38" s="54" t="s">
        <v>50</v>
      </c>
      <c r="B38" s="50">
        <f>SUM(B30:B37)</f>
        <v>380</v>
      </c>
      <c r="C38" s="50">
        <f>SUM(C30:C37)</f>
        <v>606</v>
      </c>
      <c r="D38" s="50">
        <f t="shared" ref="D38:M38" si="3">SUM(D30:D37)</f>
        <v>0</v>
      </c>
      <c r="E38" s="50">
        <f t="shared" si="3"/>
        <v>42</v>
      </c>
      <c r="F38" s="50">
        <f>SUM(F30:F37)</f>
        <v>77</v>
      </c>
      <c r="G38" s="50">
        <f t="shared" si="3"/>
        <v>1</v>
      </c>
      <c r="H38" s="50">
        <f>SUM(H30:H37)</f>
        <v>52</v>
      </c>
      <c r="I38" s="50">
        <f t="shared" si="3"/>
        <v>0</v>
      </c>
      <c r="J38" s="50">
        <f t="shared" si="3"/>
        <v>0</v>
      </c>
      <c r="K38" s="50">
        <f t="shared" si="3"/>
        <v>0</v>
      </c>
      <c r="L38" s="50">
        <f t="shared" si="3"/>
        <v>23</v>
      </c>
      <c r="M38" s="51">
        <f t="shared" si="3"/>
        <v>0</v>
      </c>
    </row>
    <row r="39" spans="1:16">
      <c r="A39" s="103" t="s">
        <v>88</v>
      </c>
      <c r="B39" s="104">
        <v>441</v>
      </c>
      <c r="C39" s="104">
        <v>547</v>
      </c>
      <c r="D39" s="104">
        <v>9</v>
      </c>
      <c r="E39" s="104">
        <v>73</v>
      </c>
      <c r="F39" s="104">
        <v>85</v>
      </c>
      <c r="G39" s="104">
        <v>1</v>
      </c>
      <c r="H39" s="104">
        <v>149</v>
      </c>
      <c r="I39" s="104">
        <v>2</v>
      </c>
      <c r="J39" s="104">
        <v>0</v>
      </c>
      <c r="K39" s="104">
        <v>0</v>
      </c>
      <c r="L39" s="104">
        <v>13</v>
      </c>
      <c r="M39" s="105">
        <v>0</v>
      </c>
    </row>
    <row r="40" spans="1:16">
      <c r="A40" s="106" t="s">
        <v>63</v>
      </c>
      <c r="B40" s="89">
        <v>84</v>
      </c>
      <c r="C40" s="89">
        <v>118</v>
      </c>
      <c r="D40" s="89">
        <v>1</v>
      </c>
      <c r="E40" s="89">
        <v>28</v>
      </c>
      <c r="F40" s="89">
        <v>33</v>
      </c>
      <c r="G40" s="89">
        <v>0</v>
      </c>
      <c r="H40" s="89">
        <v>22</v>
      </c>
      <c r="I40" s="89">
        <v>21</v>
      </c>
      <c r="J40" s="89">
        <v>22</v>
      </c>
      <c r="K40" s="89">
        <v>0</v>
      </c>
      <c r="L40" s="89">
        <v>28</v>
      </c>
      <c r="M40" s="107">
        <v>0</v>
      </c>
    </row>
    <row r="41" spans="1:16">
      <c r="A41" s="106" t="s">
        <v>59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3</v>
      </c>
      <c r="I41" s="89">
        <v>36</v>
      </c>
      <c r="J41" s="89">
        <v>37</v>
      </c>
      <c r="K41" s="89">
        <v>0</v>
      </c>
      <c r="L41" s="89">
        <v>6</v>
      </c>
      <c r="M41" s="107">
        <v>0</v>
      </c>
    </row>
    <row r="42" spans="1:16" ht="15.75" thickBot="1">
      <c r="A42" s="100" t="s">
        <v>60</v>
      </c>
      <c r="B42" s="101">
        <f t="shared" ref="B42:G42" si="4">SUM(B38:B41)</f>
        <v>905</v>
      </c>
      <c r="C42" s="101">
        <f t="shared" si="4"/>
        <v>1271</v>
      </c>
      <c r="D42" s="101">
        <f t="shared" si="4"/>
        <v>10</v>
      </c>
      <c r="E42" s="101">
        <f t="shared" si="4"/>
        <v>143</v>
      </c>
      <c r="F42" s="101">
        <f t="shared" si="4"/>
        <v>195</v>
      </c>
      <c r="G42" s="101">
        <f t="shared" si="4"/>
        <v>2</v>
      </c>
      <c r="H42" s="101">
        <f>SUM(H38:H41)+20</f>
        <v>246</v>
      </c>
      <c r="I42" s="101">
        <f>SUM(I38:I41)+20</f>
        <v>79</v>
      </c>
      <c r="J42" s="101">
        <f>SUM(J38:J41)+48</f>
        <v>107</v>
      </c>
      <c r="K42" s="101">
        <f>SUM(K38:K41)</f>
        <v>0</v>
      </c>
      <c r="L42" s="101">
        <f>SUM(L38:L41)+28</f>
        <v>98</v>
      </c>
      <c r="M42" s="102">
        <f>SUM(M38:M41)</f>
        <v>0</v>
      </c>
    </row>
    <row r="43" spans="1:16">
      <c r="F43" s="30"/>
    </row>
    <row r="44" spans="1:16" ht="16.5" thickBot="1">
      <c r="A44" s="93" t="s">
        <v>36</v>
      </c>
    </row>
    <row r="45" spans="1:16">
      <c r="A45" s="376" t="s">
        <v>31</v>
      </c>
      <c r="B45" s="377"/>
      <c r="C45" s="378"/>
      <c r="E45" s="12"/>
    </row>
    <row r="46" spans="1:16">
      <c r="A46" s="73" t="s">
        <v>9</v>
      </c>
      <c r="B46" s="22" t="s">
        <v>6</v>
      </c>
      <c r="C46" s="110" t="s">
        <v>7</v>
      </c>
      <c r="L46" s="345"/>
      <c r="M46" s="345"/>
      <c r="N46" s="345"/>
      <c r="O46" s="345"/>
      <c r="P46" s="345"/>
    </row>
    <row r="47" spans="1:16">
      <c r="A47" s="400">
        <v>42186</v>
      </c>
      <c r="B47" s="108">
        <v>12</v>
      </c>
      <c r="C47" s="111">
        <v>22</v>
      </c>
      <c r="L47" s="277"/>
      <c r="M47" s="277"/>
      <c r="N47" s="277"/>
      <c r="O47" s="277"/>
      <c r="P47" s="277"/>
    </row>
    <row r="48" spans="1:16">
      <c r="A48" s="400">
        <v>42192</v>
      </c>
      <c r="B48" s="108">
        <v>51</v>
      </c>
      <c r="C48" s="111">
        <v>31</v>
      </c>
      <c r="L48" s="277"/>
      <c r="M48" s="277"/>
      <c r="N48" s="277"/>
      <c r="O48" s="277"/>
      <c r="P48" s="277"/>
    </row>
    <row r="49" spans="1:16">
      <c r="A49" s="400">
        <v>42193</v>
      </c>
      <c r="B49" s="108">
        <v>15</v>
      </c>
      <c r="C49" s="111">
        <v>16</v>
      </c>
      <c r="L49" s="277"/>
      <c r="M49" s="277"/>
      <c r="N49" s="277"/>
      <c r="O49" s="277"/>
      <c r="P49" s="277"/>
    </row>
    <row r="50" spans="1:16">
      <c r="A50" s="400">
        <v>42198</v>
      </c>
      <c r="B50" s="108">
        <v>18</v>
      </c>
      <c r="C50" s="111">
        <v>25</v>
      </c>
      <c r="L50" s="277"/>
      <c r="M50" s="277"/>
      <c r="N50" s="277"/>
      <c r="O50" s="277"/>
      <c r="P50" s="277"/>
    </row>
    <row r="51" spans="1:16">
      <c r="A51" s="400">
        <v>42202</v>
      </c>
      <c r="B51" s="108">
        <v>22</v>
      </c>
      <c r="C51" s="111">
        <v>22</v>
      </c>
      <c r="L51" s="277"/>
      <c r="M51" s="277"/>
      <c r="N51" s="277"/>
      <c r="O51" s="277"/>
      <c r="P51" s="277"/>
    </row>
    <row r="52" spans="1:16">
      <c r="A52" s="400">
        <v>42207</v>
      </c>
      <c r="B52" s="108">
        <v>22</v>
      </c>
      <c r="C52" s="111">
        <v>10</v>
      </c>
      <c r="L52" s="277"/>
      <c r="M52" s="277"/>
      <c r="N52" s="277"/>
      <c r="O52" s="277"/>
      <c r="P52" s="277"/>
    </row>
    <row r="53" spans="1:16">
      <c r="A53" s="400">
        <v>42209</v>
      </c>
      <c r="B53" s="108">
        <v>6</v>
      </c>
      <c r="C53" s="111">
        <v>10</v>
      </c>
      <c r="L53" s="277"/>
      <c r="M53" s="277"/>
      <c r="N53" s="277"/>
      <c r="O53" s="277"/>
      <c r="P53" s="277"/>
    </row>
    <row r="54" spans="1:16" ht="15.75" thickBot="1">
      <c r="A54" s="401">
        <v>42215</v>
      </c>
      <c r="B54" s="135">
        <v>11</v>
      </c>
      <c r="C54" s="402">
        <v>13</v>
      </c>
      <c r="L54" s="277"/>
      <c r="M54" s="277"/>
      <c r="N54" s="277"/>
      <c r="O54" s="277"/>
      <c r="P54" s="277"/>
    </row>
    <row r="55" spans="1:16" ht="15.75" thickBot="1">
      <c r="A55" s="403" t="s">
        <v>103</v>
      </c>
      <c r="B55" s="404">
        <f>SUM(B47:B54)</f>
        <v>157</v>
      </c>
      <c r="C55" s="405">
        <f>SUM(C47:C54)</f>
        <v>149</v>
      </c>
      <c r="L55" s="14"/>
      <c r="M55" s="16"/>
      <c r="N55" s="16"/>
      <c r="O55" s="16"/>
      <c r="P55" s="16"/>
    </row>
    <row r="56" spans="1:16">
      <c r="A56" s="285" t="s">
        <v>88</v>
      </c>
      <c r="B56" s="286">
        <v>237</v>
      </c>
      <c r="C56" s="123">
        <v>254</v>
      </c>
      <c r="L56" s="14"/>
      <c r="M56" s="16"/>
      <c r="N56" s="16"/>
      <c r="O56" s="16"/>
      <c r="P56" s="16"/>
    </row>
    <row r="57" spans="1:16" ht="15.75" thickBot="1">
      <c r="A57" s="127" t="s">
        <v>60</v>
      </c>
      <c r="B57" s="128">
        <f>SUM(B55:B56)</f>
        <v>394</v>
      </c>
      <c r="C57" s="142">
        <f>SUM(C55:C56)</f>
        <v>403</v>
      </c>
      <c r="L57" s="14"/>
      <c r="M57" s="16"/>
      <c r="N57" s="16"/>
      <c r="O57" s="16"/>
      <c r="P57" s="16"/>
    </row>
    <row r="58" spans="1:16">
      <c r="A58" s="19"/>
      <c r="B58" s="20"/>
      <c r="C58" s="20"/>
      <c r="L58" s="14"/>
      <c r="M58" s="16"/>
      <c r="N58" s="16"/>
      <c r="O58" s="16"/>
      <c r="P58" s="16"/>
    </row>
    <row r="60" spans="1:16" ht="16.5" thickBot="1">
      <c r="A60" s="93" t="s">
        <v>32</v>
      </c>
    </row>
    <row r="61" spans="1:16">
      <c r="A61" s="346" t="s">
        <v>70</v>
      </c>
      <c r="B61" s="347"/>
      <c r="C61" s="347"/>
      <c r="D61" s="347"/>
      <c r="E61" s="347"/>
      <c r="F61" s="347"/>
      <c r="G61" s="347"/>
      <c r="H61" s="348"/>
    </row>
    <row r="62" spans="1:16">
      <c r="A62" s="149" t="s">
        <v>1</v>
      </c>
      <c r="B62" s="146" t="s">
        <v>13</v>
      </c>
      <c r="C62" s="335" t="s">
        <v>23</v>
      </c>
      <c r="D62" s="336"/>
      <c r="E62" s="350"/>
      <c r="F62" s="335" t="s">
        <v>24</v>
      </c>
      <c r="G62" s="336"/>
      <c r="H62" s="351"/>
    </row>
    <row r="63" spans="1:16" ht="15.75">
      <c r="A63" s="150"/>
      <c r="B63" s="52"/>
      <c r="C63" s="52" t="s">
        <v>6</v>
      </c>
      <c r="D63" s="52" t="s">
        <v>7</v>
      </c>
      <c r="E63" s="52" t="s">
        <v>8</v>
      </c>
      <c r="F63" s="52" t="s">
        <v>6</v>
      </c>
      <c r="G63" s="52" t="s">
        <v>7</v>
      </c>
      <c r="H63" s="55" t="s">
        <v>8</v>
      </c>
    </row>
    <row r="64" spans="1:16">
      <c r="A64" s="159">
        <v>42192</v>
      </c>
      <c r="B64" s="160" t="s">
        <v>78</v>
      </c>
      <c r="C64" s="163">
        <v>0</v>
      </c>
      <c r="D64" s="163">
        <v>0</v>
      </c>
      <c r="E64" s="163">
        <v>0</v>
      </c>
      <c r="F64" s="161">
        <v>16</v>
      </c>
      <c r="G64" s="161">
        <v>22</v>
      </c>
      <c r="H64" s="162">
        <v>0</v>
      </c>
    </row>
    <row r="65" spans="1:10">
      <c r="A65" s="159">
        <v>42194</v>
      </c>
      <c r="B65" s="160" t="s">
        <v>79</v>
      </c>
      <c r="C65" s="163">
        <v>65</v>
      </c>
      <c r="D65" s="163">
        <v>102</v>
      </c>
      <c r="E65" s="163">
        <v>0</v>
      </c>
      <c r="F65" s="161">
        <v>0</v>
      </c>
      <c r="G65" s="161">
        <v>0</v>
      </c>
      <c r="H65" s="162">
        <v>0</v>
      </c>
    </row>
    <row r="66" spans="1:10">
      <c r="A66" s="151">
        <v>42205</v>
      </c>
      <c r="B66" s="160" t="s">
        <v>78</v>
      </c>
      <c r="C66" s="163">
        <v>0</v>
      </c>
      <c r="D66" s="163">
        <v>0</v>
      </c>
      <c r="E66" s="163">
        <v>0</v>
      </c>
      <c r="F66" s="163">
        <v>10</v>
      </c>
      <c r="G66" s="163">
        <v>18</v>
      </c>
      <c r="H66" s="164">
        <v>0</v>
      </c>
    </row>
    <row r="67" spans="1:10">
      <c r="A67" s="151">
        <v>42207</v>
      </c>
      <c r="B67" s="160" t="s">
        <v>79</v>
      </c>
      <c r="C67" s="163">
        <v>40</v>
      </c>
      <c r="D67" s="163">
        <v>18</v>
      </c>
      <c r="E67" s="163">
        <v>0</v>
      </c>
      <c r="F67" s="163">
        <v>0</v>
      </c>
      <c r="G67" s="163">
        <v>0</v>
      </c>
      <c r="H67" s="164">
        <v>0</v>
      </c>
    </row>
    <row r="68" spans="1:10" ht="15.75" thickBot="1">
      <c r="A68" s="165">
        <v>42215</v>
      </c>
      <c r="B68" s="166" t="s">
        <v>78</v>
      </c>
      <c r="C68" s="167">
        <v>0</v>
      </c>
      <c r="D68" s="167">
        <v>0</v>
      </c>
      <c r="E68" s="163">
        <v>0</v>
      </c>
      <c r="F68" s="167">
        <v>7</v>
      </c>
      <c r="G68" s="167">
        <v>12</v>
      </c>
      <c r="H68" s="168">
        <v>0</v>
      </c>
    </row>
    <row r="69" spans="1:10" ht="15.75" thickBot="1">
      <c r="A69" s="323" t="s">
        <v>50</v>
      </c>
      <c r="B69" s="324"/>
      <c r="C69" s="270">
        <f t="shared" ref="C69:H69" si="5">SUM(C64:C68)</f>
        <v>105</v>
      </c>
      <c r="D69" s="270">
        <f t="shared" si="5"/>
        <v>120</v>
      </c>
      <c r="E69" s="270">
        <f t="shared" si="5"/>
        <v>0</v>
      </c>
      <c r="F69" s="270">
        <f t="shared" si="5"/>
        <v>33</v>
      </c>
      <c r="G69" s="270">
        <f t="shared" si="5"/>
        <v>52</v>
      </c>
      <c r="H69" s="271">
        <f t="shared" si="5"/>
        <v>0</v>
      </c>
      <c r="I69" s="18"/>
      <c r="J69" s="18"/>
    </row>
    <row r="70" spans="1:10">
      <c r="A70" s="326" t="s">
        <v>88</v>
      </c>
      <c r="B70" s="327"/>
      <c r="C70" s="237">
        <v>121</v>
      </c>
      <c r="D70" s="237">
        <v>153</v>
      </c>
      <c r="E70" s="237">
        <v>0</v>
      </c>
      <c r="F70" s="237">
        <v>45</v>
      </c>
      <c r="G70" s="237">
        <v>50</v>
      </c>
      <c r="H70" s="238">
        <v>0</v>
      </c>
      <c r="I70" s="18"/>
      <c r="J70" s="18"/>
    </row>
    <row r="71" spans="1:10" ht="15.75" thickBot="1">
      <c r="A71" s="296" t="s">
        <v>60</v>
      </c>
      <c r="B71" s="325"/>
      <c r="C71" s="235">
        <f>SUM(C69:C70)</f>
        <v>226</v>
      </c>
      <c r="D71" s="235">
        <f>SUM(D69:D70)</f>
        <v>273</v>
      </c>
      <c r="E71" s="235">
        <f>SUM(E69:E70)</f>
        <v>0</v>
      </c>
      <c r="F71" s="235">
        <f>SUM(F69:F70)</f>
        <v>78</v>
      </c>
      <c r="G71" s="235">
        <f>SUM(G69:G70)</f>
        <v>102</v>
      </c>
      <c r="H71" s="235">
        <f t="shared" ref="H71" si="6">SUM(H69:H70)</f>
        <v>0</v>
      </c>
      <c r="I71" s="18"/>
      <c r="J71" s="18"/>
    </row>
    <row r="72" spans="1:10">
      <c r="A72" s="169" t="s">
        <v>80</v>
      </c>
    </row>
    <row r="73" spans="1:10" ht="15.75" thickBot="1"/>
    <row r="74" spans="1:10">
      <c r="A74" s="339" t="s">
        <v>71</v>
      </c>
      <c r="B74" s="340"/>
      <c r="C74" s="340"/>
      <c r="D74" s="340"/>
      <c r="E74" s="340"/>
      <c r="F74" s="341"/>
      <c r="G74" s="56"/>
      <c r="H74" s="346" t="s">
        <v>25</v>
      </c>
      <c r="I74" s="347"/>
      <c r="J74" s="348"/>
    </row>
    <row r="75" spans="1:10">
      <c r="A75" s="148"/>
      <c r="B75" s="335" t="s">
        <v>24</v>
      </c>
      <c r="C75" s="336"/>
      <c r="D75" s="336"/>
      <c r="E75" s="337" t="s">
        <v>22</v>
      </c>
      <c r="F75" s="338"/>
      <c r="G75" s="56"/>
      <c r="H75" s="57" t="s">
        <v>1</v>
      </c>
      <c r="I75" s="23" t="s">
        <v>13</v>
      </c>
      <c r="J75" s="58" t="s">
        <v>17</v>
      </c>
    </row>
    <row r="76" spans="1:10" ht="15.75" thickBot="1">
      <c r="A76" s="57" t="s">
        <v>1</v>
      </c>
      <c r="B76" s="52" t="s">
        <v>6</v>
      </c>
      <c r="C76" s="52" t="s">
        <v>7</v>
      </c>
      <c r="D76" s="52" t="s">
        <v>8</v>
      </c>
      <c r="E76" s="24" t="s">
        <v>15</v>
      </c>
      <c r="F76" s="147" t="s">
        <v>14</v>
      </c>
      <c r="H76" s="171">
        <v>42186</v>
      </c>
      <c r="I76" s="170" t="s">
        <v>73</v>
      </c>
      <c r="J76" s="172">
        <v>20</v>
      </c>
    </row>
    <row r="77" spans="1:10" ht="15.75" thickBot="1">
      <c r="A77" s="83">
        <v>42198</v>
      </c>
      <c r="B77" s="157">
        <v>3</v>
      </c>
      <c r="C77" s="157">
        <v>1</v>
      </c>
      <c r="D77" s="158">
        <v>0</v>
      </c>
      <c r="E77" s="9">
        <v>0</v>
      </c>
      <c r="F77" s="140">
        <v>0</v>
      </c>
      <c r="H77" s="330" t="s">
        <v>51</v>
      </c>
      <c r="I77" s="331"/>
      <c r="J77" s="175">
        <f>SUM(J76:J76)</f>
        <v>20</v>
      </c>
    </row>
    <row r="78" spans="1:10">
      <c r="A78" s="83">
        <v>42207</v>
      </c>
      <c r="B78" s="157">
        <v>3</v>
      </c>
      <c r="C78" s="157">
        <v>8</v>
      </c>
      <c r="D78" s="158">
        <v>0</v>
      </c>
      <c r="E78" s="9">
        <v>0</v>
      </c>
      <c r="F78" s="140">
        <v>0</v>
      </c>
      <c r="H78" s="103" t="s">
        <v>94</v>
      </c>
      <c r="I78" s="334"/>
      <c r="J78" s="105">
        <v>143</v>
      </c>
    </row>
    <row r="79" spans="1:10" ht="15.75" thickBot="1">
      <c r="A79" s="83">
        <v>42209</v>
      </c>
      <c r="B79" s="157">
        <v>3</v>
      </c>
      <c r="C79" s="157">
        <v>11</v>
      </c>
      <c r="D79" s="158">
        <v>0</v>
      </c>
      <c r="E79" s="9">
        <v>0</v>
      </c>
      <c r="F79" s="140">
        <v>0</v>
      </c>
      <c r="H79" s="106" t="s">
        <v>81</v>
      </c>
      <c r="I79" s="332"/>
      <c r="J79" s="107">
        <v>40</v>
      </c>
    </row>
    <row r="80" spans="1:10" ht="15.75" thickBot="1">
      <c r="A80" s="201" t="s">
        <v>50</v>
      </c>
      <c r="B80" s="328">
        <f t="shared" ref="B80:F81" si="7">SUM(B77:B79)</f>
        <v>9</v>
      </c>
      <c r="C80" s="328">
        <f t="shared" si="7"/>
        <v>20</v>
      </c>
      <c r="D80" s="328">
        <f t="shared" si="7"/>
        <v>0</v>
      </c>
      <c r="E80" s="328">
        <f t="shared" si="7"/>
        <v>0</v>
      </c>
      <c r="F80" s="329">
        <f t="shared" si="7"/>
        <v>0</v>
      </c>
      <c r="H80" s="118" t="s">
        <v>60</v>
      </c>
      <c r="I80" s="333"/>
      <c r="J80" s="102">
        <f>SUM(J79)</f>
        <v>40</v>
      </c>
    </row>
    <row r="81" spans="1:6">
      <c r="A81" s="153" t="s">
        <v>88</v>
      </c>
      <c r="B81" s="104">
        <f t="shared" si="7"/>
        <v>15</v>
      </c>
      <c r="C81" s="104">
        <f t="shared" si="7"/>
        <v>39</v>
      </c>
      <c r="D81" s="104">
        <f t="shared" si="7"/>
        <v>0</v>
      </c>
      <c r="E81" s="104">
        <f t="shared" si="7"/>
        <v>0</v>
      </c>
      <c r="F81" s="105">
        <f t="shared" si="7"/>
        <v>0</v>
      </c>
    </row>
    <row r="82" spans="1:6">
      <c r="A82" s="120" t="s">
        <v>63</v>
      </c>
      <c r="B82" s="89">
        <v>8</v>
      </c>
      <c r="C82" s="89">
        <v>4</v>
      </c>
      <c r="D82" s="89">
        <v>0</v>
      </c>
      <c r="E82" s="89">
        <v>12</v>
      </c>
      <c r="F82" s="107">
        <v>17</v>
      </c>
    </row>
    <row r="83" spans="1:6">
      <c r="A83" s="120" t="s">
        <v>59</v>
      </c>
      <c r="B83" s="89">
        <v>0</v>
      </c>
      <c r="C83" s="89">
        <v>0</v>
      </c>
      <c r="D83" s="89">
        <v>0</v>
      </c>
      <c r="E83" s="89">
        <v>36</v>
      </c>
      <c r="F83" s="107">
        <v>37</v>
      </c>
    </row>
    <row r="84" spans="1:6">
      <c r="A84" s="120" t="s">
        <v>72</v>
      </c>
      <c r="B84" s="89">
        <v>0</v>
      </c>
      <c r="C84" s="89">
        <v>0</v>
      </c>
      <c r="D84" s="89">
        <v>0</v>
      </c>
      <c r="E84" s="89">
        <v>20</v>
      </c>
      <c r="F84" s="107">
        <v>48</v>
      </c>
    </row>
    <row r="85" spans="1:6" ht="15.75" thickBot="1">
      <c r="A85" s="118" t="s">
        <v>60</v>
      </c>
      <c r="B85" s="101">
        <f>SUM(B80:B84)</f>
        <v>32</v>
      </c>
      <c r="C85" s="101">
        <f>SUM(C80:C84)</f>
        <v>63</v>
      </c>
      <c r="D85" s="101">
        <f t="shared" ref="D85:F85" si="8">SUM(D80:D84)</f>
        <v>0</v>
      </c>
      <c r="E85" s="101">
        <f t="shared" si="8"/>
        <v>68</v>
      </c>
      <c r="F85" s="101">
        <f t="shared" si="8"/>
        <v>102</v>
      </c>
    </row>
  </sheetData>
  <mergeCells count="13">
    <mergeCell ref="B75:D75"/>
    <mergeCell ref="E75:F75"/>
    <mergeCell ref="A74:F74"/>
    <mergeCell ref="A1:R1"/>
    <mergeCell ref="L46:P46"/>
    <mergeCell ref="H74:J74"/>
    <mergeCell ref="B28:D28"/>
    <mergeCell ref="E28:G28"/>
    <mergeCell ref="I28:J28"/>
    <mergeCell ref="A45:C45"/>
    <mergeCell ref="C62:E62"/>
    <mergeCell ref="F62:H62"/>
    <mergeCell ref="A61:H61"/>
  </mergeCells>
  <pageMargins left="0.7" right="0.7" top="0.75" bottom="0.75" header="0.3" footer="0.3"/>
  <pageSetup orientation="portrait" r:id="rId1"/>
  <ignoredErrors>
    <ignoredError sqref="L42" formula="1"/>
    <ignoredError sqref="A5:A8 A17:A20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4"/>
  <sheetViews>
    <sheetView workbookViewId="0">
      <selection activeCell="I24" sqref="I24"/>
    </sheetView>
  </sheetViews>
  <sheetFormatPr defaultRowHeight="15"/>
  <cols>
    <col min="1" max="1" width="16.5703125" customWidth="1"/>
    <col min="2" max="2" width="13" customWidth="1"/>
    <col min="3" max="3" width="13.140625" customWidth="1"/>
    <col min="4" max="4" width="10.5703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1.42578125" customWidth="1"/>
    <col min="12" max="12" width="12.42578125" customWidth="1"/>
    <col min="13" max="13" width="13.42578125" customWidth="1"/>
    <col min="14" max="14" width="12.140625" customWidth="1"/>
  </cols>
  <sheetData>
    <row r="1" spans="1:19" ht="29.25" thickBot="1">
      <c r="A1" s="358" t="s">
        <v>75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60"/>
    </row>
    <row r="2" spans="1:19" ht="18.75">
      <c r="A2" s="276"/>
    </row>
    <row r="3" spans="1:19" ht="16.5" thickBot="1">
      <c r="A3" s="93" t="s">
        <v>33</v>
      </c>
    </row>
    <row r="4" spans="1:19">
      <c r="A4" s="87" t="s">
        <v>1</v>
      </c>
      <c r="B4" s="349" t="s">
        <v>23</v>
      </c>
      <c r="C4" s="349"/>
      <c r="D4" s="349"/>
      <c r="E4" s="349" t="s">
        <v>24</v>
      </c>
      <c r="F4" s="349"/>
      <c r="G4" s="349"/>
      <c r="H4" s="97" t="s">
        <v>21</v>
      </c>
      <c r="I4" s="349" t="s">
        <v>22</v>
      </c>
      <c r="J4" s="349"/>
      <c r="K4" s="78" t="s">
        <v>4</v>
      </c>
    </row>
    <row r="5" spans="1:19">
      <c r="A5" s="80"/>
      <c r="B5" s="52" t="s">
        <v>6</v>
      </c>
      <c r="C5" s="52" t="s">
        <v>7</v>
      </c>
      <c r="D5" s="52" t="s">
        <v>8</v>
      </c>
      <c r="E5" s="52" t="s">
        <v>6</v>
      </c>
      <c r="F5" s="52" t="s">
        <v>7</v>
      </c>
      <c r="G5" s="52" t="s">
        <v>8</v>
      </c>
      <c r="H5" s="52"/>
      <c r="I5" s="52" t="s">
        <v>6</v>
      </c>
      <c r="J5" s="52" t="s">
        <v>7</v>
      </c>
      <c r="K5" s="55"/>
    </row>
    <row r="6" spans="1:19">
      <c r="A6" s="83">
        <v>42194</v>
      </c>
      <c r="B6" s="8">
        <v>59</v>
      </c>
      <c r="C6" s="8">
        <v>45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37">
        <v>0</v>
      </c>
    </row>
    <row r="7" spans="1:19">
      <c r="A7" s="83">
        <v>42195</v>
      </c>
      <c r="B7" s="8">
        <v>38</v>
      </c>
      <c r="C7" s="8">
        <v>41</v>
      </c>
      <c r="D7" s="8">
        <v>4</v>
      </c>
      <c r="E7" s="8">
        <v>5</v>
      </c>
      <c r="F7" s="8">
        <v>6</v>
      </c>
      <c r="G7" s="8">
        <v>0</v>
      </c>
      <c r="H7" s="8">
        <v>26</v>
      </c>
      <c r="I7" s="8">
        <v>0</v>
      </c>
      <c r="J7" s="8">
        <v>0</v>
      </c>
      <c r="K7" s="37">
        <v>0</v>
      </c>
    </row>
    <row r="8" spans="1:19">
      <c r="A8" s="83">
        <v>42199</v>
      </c>
      <c r="B8" s="8">
        <v>4</v>
      </c>
      <c r="C8" s="8">
        <v>12</v>
      </c>
      <c r="D8" s="8">
        <v>0</v>
      </c>
      <c r="E8" s="8">
        <v>3</v>
      </c>
      <c r="F8" s="8">
        <v>3</v>
      </c>
      <c r="G8" s="8">
        <v>0</v>
      </c>
      <c r="H8" s="8">
        <v>12</v>
      </c>
      <c r="I8" s="8">
        <v>0</v>
      </c>
      <c r="J8" s="8">
        <v>0</v>
      </c>
      <c r="K8" s="37">
        <v>0</v>
      </c>
    </row>
    <row r="9" spans="1:19">
      <c r="A9" s="83">
        <v>42200</v>
      </c>
      <c r="B9" s="8">
        <v>48</v>
      </c>
      <c r="C9" s="8">
        <v>89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37">
        <v>0</v>
      </c>
    </row>
    <row r="10" spans="1:19">
      <c r="A10" s="83">
        <v>42206</v>
      </c>
      <c r="B10" s="8">
        <v>25</v>
      </c>
      <c r="C10" s="8">
        <v>29</v>
      </c>
      <c r="D10" s="8">
        <v>0</v>
      </c>
      <c r="E10" s="8">
        <v>4</v>
      </c>
      <c r="F10" s="8">
        <v>4</v>
      </c>
      <c r="G10" s="8">
        <v>0</v>
      </c>
      <c r="H10" s="8">
        <v>13</v>
      </c>
      <c r="I10" s="8">
        <v>0</v>
      </c>
      <c r="J10" s="8">
        <v>0</v>
      </c>
      <c r="K10" s="37">
        <v>0</v>
      </c>
    </row>
    <row r="11" spans="1:19">
      <c r="A11" s="83">
        <v>42212</v>
      </c>
      <c r="B11" s="8">
        <v>44</v>
      </c>
      <c r="C11" s="8">
        <v>54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37">
        <v>0</v>
      </c>
    </row>
    <row r="12" spans="1:19" ht="15.75" thickBot="1">
      <c r="A12" s="83">
        <v>42213</v>
      </c>
      <c r="B12" s="8">
        <v>10</v>
      </c>
      <c r="C12" s="8">
        <v>20</v>
      </c>
      <c r="D12" s="8">
        <v>0</v>
      </c>
      <c r="E12" s="8">
        <v>7</v>
      </c>
      <c r="F12" s="8">
        <v>3</v>
      </c>
      <c r="G12" s="8">
        <v>0</v>
      </c>
      <c r="H12" s="8">
        <v>3</v>
      </c>
      <c r="I12" s="8">
        <v>0</v>
      </c>
      <c r="J12" s="8">
        <v>0</v>
      </c>
      <c r="K12" s="37">
        <v>0</v>
      </c>
    </row>
    <row r="13" spans="1:19" ht="15.75" thickBot="1">
      <c r="A13" s="173" t="s">
        <v>50</v>
      </c>
      <c r="B13" s="174">
        <f t="shared" ref="B13:K13" si="0">SUM(B6:B12)</f>
        <v>228</v>
      </c>
      <c r="C13" s="174">
        <f t="shared" si="0"/>
        <v>290</v>
      </c>
      <c r="D13" s="174">
        <f t="shared" si="0"/>
        <v>4</v>
      </c>
      <c r="E13" s="174">
        <f t="shared" si="0"/>
        <v>19</v>
      </c>
      <c r="F13" s="174">
        <f t="shared" si="0"/>
        <v>16</v>
      </c>
      <c r="G13" s="174">
        <f t="shared" si="0"/>
        <v>0</v>
      </c>
      <c r="H13" s="174">
        <f t="shared" si="0"/>
        <v>54</v>
      </c>
      <c r="I13" s="174">
        <f t="shared" si="0"/>
        <v>0</v>
      </c>
      <c r="J13" s="174">
        <f t="shared" si="0"/>
        <v>0</v>
      </c>
      <c r="K13" s="175">
        <f t="shared" si="0"/>
        <v>0</v>
      </c>
    </row>
    <row r="14" spans="1:19">
      <c r="A14" s="103" t="s">
        <v>88</v>
      </c>
      <c r="B14" s="104">
        <v>1231</v>
      </c>
      <c r="C14" s="104">
        <v>1643</v>
      </c>
      <c r="D14" s="104">
        <v>0</v>
      </c>
      <c r="E14" s="104">
        <v>122</v>
      </c>
      <c r="F14" s="104">
        <v>140</v>
      </c>
      <c r="G14" s="104">
        <v>1</v>
      </c>
      <c r="H14" s="104">
        <v>241</v>
      </c>
      <c r="I14" s="104">
        <v>3</v>
      </c>
      <c r="J14" s="104">
        <v>1</v>
      </c>
      <c r="K14" s="105">
        <v>0</v>
      </c>
    </row>
    <row r="15" spans="1:19">
      <c r="A15" s="106" t="s">
        <v>63</v>
      </c>
      <c r="B15" s="89">
        <v>826</v>
      </c>
      <c r="C15" s="89">
        <v>1149</v>
      </c>
      <c r="D15" s="89">
        <v>0</v>
      </c>
      <c r="E15" s="89">
        <v>86</v>
      </c>
      <c r="F15" s="89">
        <v>91</v>
      </c>
      <c r="G15" s="89">
        <v>0</v>
      </c>
      <c r="H15" s="89">
        <v>148</v>
      </c>
      <c r="I15" s="89">
        <v>16</v>
      </c>
      <c r="J15" s="89">
        <v>10</v>
      </c>
      <c r="K15" s="107">
        <v>0</v>
      </c>
    </row>
    <row r="16" spans="1:19">
      <c r="A16" s="106" t="s">
        <v>59</v>
      </c>
      <c r="B16" s="89">
        <v>9</v>
      </c>
      <c r="C16" s="89">
        <v>28</v>
      </c>
      <c r="D16" s="89">
        <v>0</v>
      </c>
      <c r="E16" s="89">
        <v>0</v>
      </c>
      <c r="F16" s="89">
        <v>5</v>
      </c>
      <c r="G16" s="89">
        <v>0</v>
      </c>
      <c r="H16" s="89">
        <v>7</v>
      </c>
      <c r="I16" s="89">
        <v>28</v>
      </c>
      <c r="J16" s="89">
        <v>14</v>
      </c>
      <c r="K16" s="107">
        <v>0</v>
      </c>
    </row>
    <row r="17" spans="1:11">
      <c r="A17" s="106" t="s">
        <v>61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6</v>
      </c>
      <c r="I17" s="89">
        <v>30</v>
      </c>
      <c r="J17" s="89">
        <v>20</v>
      </c>
      <c r="K17" s="107">
        <v>0</v>
      </c>
    </row>
    <row r="18" spans="1:11">
      <c r="A18" s="106" t="s">
        <v>64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4</v>
      </c>
      <c r="J18" s="89">
        <v>1</v>
      </c>
      <c r="K18" s="107">
        <v>0</v>
      </c>
    </row>
    <row r="19" spans="1:11" ht="15.75" thickBot="1">
      <c r="A19" s="100" t="s">
        <v>60</v>
      </c>
      <c r="B19" s="101">
        <f>SUM(B13:B18)</f>
        <v>2294</v>
      </c>
      <c r="C19" s="101">
        <f>SUM(C13:C18)</f>
        <v>3110</v>
      </c>
      <c r="D19" s="101">
        <f t="shared" ref="D19:I19" si="1">SUM(D13:D18)</f>
        <v>4</v>
      </c>
      <c r="E19" s="101">
        <f>SUM(E13:E18)</f>
        <v>227</v>
      </c>
      <c r="F19" s="101">
        <f>SUM(F13:F18)</f>
        <v>252</v>
      </c>
      <c r="G19" s="101">
        <f>SUM(G13:G18)</f>
        <v>1</v>
      </c>
      <c r="H19" s="101">
        <f>SUM(H13:H18)</f>
        <v>456</v>
      </c>
      <c r="I19" s="101">
        <f t="shared" si="1"/>
        <v>81</v>
      </c>
      <c r="J19" s="101">
        <f>SUM(J13:J18)</f>
        <v>46</v>
      </c>
      <c r="K19" s="102">
        <f>SUM(K13:K18)</f>
        <v>0</v>
      </c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6.5" thickBot="1">
      <c r="A21" s="93" t="s">
        <v>34</v>
      </c>
    </row>
    <row r="22" spans="1:11">
      <c r="A22" s="346" t="s">
        <v>31</v>
      </c>
      <c r="B22" s="347"/>
      <c r="C22" s="348"/>
      <c r="E22" s="361" t="s">
        <v>77</v>
      </c>
      <c r="F22" s="362"/>
      <c r="G22" s="363"/>
    </row>
    <row r="23" spans="1:11">
      <c r="A23" s="109" t="s">
        <v>9</v>
      </c>
      <c r="B23" s="22" t="s">
        <v>6</v>
      </c>
      <c r="C23" s="110" t="s">
        <v>7</v>
      </c>
      <c r="E23" s="302" t="s">
        <v>9</v>
      </c>
      <c r="F23" s="22" t="s">
        <v>6</v>
      </c>
      <c r="G23" s="110" t="s">
        <v>7</v>
      </c>
    </row>
    <row r="24" spans="1:11">
      <c r="A24" s="83">
        <v>42195</v>
      </c>
      <c r="B24" s="108">
        <v>38</v>
      </c>
      <c r="C24" s="111">
        <v>41</v>
      </c>
      <c r="D24" s="40"/>
      <c r="E24" s="171">
        <v>42195</v>
      </c>
      <c r="F24" s="108">
        <v>11</v>
      </c>
      <c r="G24" s="111">
        <v>15</v>
      </c>
    </row>
    <row r="25" spans="1:11">
      <c r="A25" s="83">
        <v>42199</v>
      </c>
      <c r="B25" s="108">
        <v>4</v>
      </c>
      <c r="C25" s="111">
        <v>12</v>
      </c>
      <c r="D25" s="40"/>
      <c r="E25" s="171">
        <v>42199</v>
      </c>
      <c r="F25" s="108">
        <v>7</v>
      </c>
      <c r="G25" s="111">
        <v>5</v>
      </c>
    </row>
    <row r="26" spans="1:11">
      <c r="A26" s="83">
        <v>42206</v>
      </c>
      <c r="B26" s="108">
        <v>25</v>
      </c>
      <c r="C26" s="111">
        <v>29</v>
      </c>
      <c r="D26" s="40"/>
      <c r="E26" s="303">
        <v>42206</v>
      </c>
      <c r="F26" s="108">
        <v>6</v>
      </c>
      <c r="G26" s="111">
        <v>7</v>
      </c>
    </row>
    <row r="27" spans="1:11" ht="15.75" thickBot="1">
      <c r="A27" s="83">
        <v>42213</v>
      </c>
      <c r="B27" s="108">
        <v>10</v>
      </c>
      <c r="C27" s="111">
        <v>20</v>
      </c>
      <c r="D27" s="40"/>
      <c r="E27" s="304">
        <v>42213</v>
      </c>
      <c r="F27" s="186">
        <v>2</v>
      </c>
      <c r="G27" s="187">
        <v>1</v>
      </c>
    </row>
    <row r="28" spans="1:11" ht="15.75" thickBot="1">
      <c r="A28" s="190" t="s">
        <v>50</v>
      </c>
      <c r="B28" s="191">
        <f>SUM(B23:B27)</f>
        <v>77</v>
      </c>
      <c r="C28" s="192">
        <f>SUM(C23:C27)</f>
        <v>102</v>
      </c>
      <c r="D28" s="40"/>
      <c r="E28" s="299" t="s">
        <v>50</v>
      </c>
      <c r="F28" s="300">
        <f>SUM(F24:F27)</f>
        <v>26</v>
      </c>
      <c r="G28" s="301">
        <f>SUM(G24:G27)</f>
        <v>28</v>
      </c>
    </row>
    <row r="29" spans="1:11">
      <c r="A29" s="194" t="s">
        <v>88</v>
      </c>
      <c r="B29" s="195">
        <v>191</v>
      </c>
      <c r="C29" s="185">
        <v>223</v>
      </c>
      <c r="D29" s="40"/>
      <c r="E29" s="194" t="s">
        <v>88</v>
      </c>
      <c r="F29" s="195">
        <v>114</v>
      </c>
      <c r="G29" s="185">
        <v>129</v>
      </c>
    </row>
    <row r="30" spans="1:11">
      <c r="A30" s="298" t="s">
        <v>63</v>
      </c>
      <c r="B30" s="279">
        <v>166</v>
      </c>
      <c r="C30" s="124">
        <v>147</v>
      </c>
      <c r="D30" s="40"/>
      <c r="E30" s="298" t="s">
        <v>63</v>
      </c>
      <c r="F30" s="279">
        <v>52</v>
      </c>
      <c r="G30" s="124">
        <v>78</v>
      </c>
    </row>
    <row r="31" spans="1:11" ht="15.75" thickBot="1">
      <c r="A31" s="193" t="s">
        <v>60</v>
      </c>
      <c r="B31" s="128">
        <f>SUM(B28:B30)</f>
        <v>434</v>
      </c>
      <c r="C31" s="142">
        <f>SUM(C28:C30)</f>
        <v>472</v>
      </c>
      <c r="D31" s="40"/>
      <c r="E31" s="193" t="s">
        <v>60</v>
      </c>
      <c r="F31" s="128">
        <f>SUM(F28:F30)</f>
        <v>192</v>
      </c>
      <c r="G31" s="142">
        <f>SUM(G28:G30)</f>
        <v>235</v>
      </c>
    </row>
    <row r="32" spans="1:11">
      <c r="A32" s="188"/>
      <c r="B32" s="189"/>
      <c r="C32" s="189"/>
      <c r="D32" s="40"/>
      <c r="E32" s="188"/>
      <c r="F32" s="189"/>
      <c r="G32" s="189"/>
    </row>
    <row r="34" spans="1:15" ht="16.5" thickBot="1">
      <c r="A34" s="93" t="s">
        <v>32</v>
      </c>
    </row>
    <row r="35" spans="1:15">
      <c r="A35" s="114" t="s">
        <v>37</v>
      </c>
      <c r="B35" s="115"/>
      <c r="C35" s="116"/>
      <c r="D35" s="29"/>
      <c r="E35" s="364" t="s">
        <v>38</v>
      </c>
      <c r="F35" s="365"/>
      <c r="G35" s="366"/>
      <c r="I35" s="355" t="s">
        <v>26</v>
      </c>
      <c r="J35" s="356"/>
      <c r="K35" s="357"/>
      <c r="M35" s="355" t="s">
        <v>28</v>
      </c>
      <c r="N35" s="356"/>
      <c r="O35" s="357"/>
    </row>
    <row r="36" spans="1:15">
      <c r="A36" s="57" t="s">
        <v>1</v>
      </c>
      <c r="B36" s="23" t="s">
        <v>13</v>
      </c>
      <c r="C36" s="58" t="s">
        <v>17</v>
      </c>
      <c r="D36" s="62"/>
      <c r="E36" s="57" t="s">
        <v>1</v>
      </c>
      <c r="F36" s="23" t="s">
        <v>13</v>
      </c>
      <c r="G36" s="58" t="s">
        <v>17</v>
      </c>
      <c r="I36" s="57" t="s">
        <v>1</v>
      </c>
      <c r="J36" s="23"/>
      <c r="K36" s="65" t="s">
        <v>17</v>
      </c>
      <c r="M36" s="57" t="s">
        <v>1</v>
      </c>
      <c r="N36" s="23" t="s">
        <v>13</v>
      </c>
      <c r="O36" s="65" t="s">
        <v>17</v>
      </c>
    </row>
    <row r="37" spans="1:15" ht="15.75" thickBot="1">
      <c r="A37" s="370" t="s">
        <v>95</v>
      </c>
      <c r="B37" s="371"/>
      <c r="C37" s="372"/>
      <c r="D37" s="63"/>
      <c r="E37" s="84" t="s">
        <v>51</v>
      </c>
      <c r="F37" s="228"/>
      <c r="G37" s="275">
        <v>0</v>
      </c>
      <c r="I37" s="367" t="s">
        <v>82</v>
      </c>
      <c r="J37" s="368"/>
      <c r="K37" s="369"/>
      <c r="M37" s="352" t="s">
        <v>82</v>
      </c>
      <c r="N37" s="353"/>
      <c r="O37" s="354"/>
    </row>
    <row r="38" spans="1:15" ht="15.75" thickBot="1">
      <c r="A38" s="240" t="s">
        <v>94</v>
      </c>
      <c r="B38" s="125"/>
      <c r="C38" s="105">
        <v>263</v>
      </c>
      <c r="D38" s="63"/>
      <c r="E38" s="240" t="s">
        <v>94</v>
      </c>
      <c r="F38" s="125"/>
      <c r="G38" s="105">
        <v>4</v>
      </c>
      <c r="I38" s="240" t="s">
        <v>94</v>
      </c>
      <c r="J38" s="125"/>
      <c r="K38" s="105">
        <v>1240</v>
      </c>
      <c r="M38" s="49" t="s">
        <v>51</v>
      </c>
      <c r="N38" s="64"/>
      <c r="O38" s="51">
        <f>SUM(O35:O37)</f>
        <v>0</v>
      </c>
    </row>
    <row r="39" spans="1:15">
      <c r="A39" s="197" t="s">
        <v>81</v>
      </c>
      <c r="B39" s="121"/>
      <c r="C39" s="107">
        <v>177</v>
      </c>
      <c r="D39" s="63"/>
      <c r="E39" s="106" t="s">
        <v>63</v>
      </c>
      <c r="F39" s="121"/>
      <c r="G39" s="124">
        <v>26</v>
      </c>
      <c r="I39" s="197" t="s">
        <v>81</v>
      </c>
      <c r="J39" s="121"/>
      <c r="K39" s="107">
        <v>1192</v>
      </c>
      <c r="M39" s="153" t="s">
        <v>81</v>
      </c>
      <c r="N39" s="125"/>
      <c r="O39" s="185">
        <v>29</v>
      </c>
    </row>
    <row r="40" spans="1:15">
      <c r="A40" s="197" t="s">
        <v>65</v>
      </c>
      <c r="B40" s="121"/>
      <c r="C40" s="107">
        <v>5</v>
      </c>
      <c r="D40" s="30"/>
      <c r="E40" s="197" t="s">
        <v>65</v>
      </c>
      <c r="F40" s="121"/>
      <c r="G40" s="107">
        <v>42</v>
      </c>
      <c r="I40" s="197" t="s">
        <v>65</v>
      </c>
      <c r="J40" s="121"/>
      <c r="K40" s="107">
        <v>5</v>
      </c>
      <c r="M40" s="122" t="s">
        <v>65</v>
      </c>
      <c r="N40" s="117"/>
      <c r="O40" s="123">
        <v>12</v>
      </c>
    </row>
    <row r="41" spans="1:15" ht="15.75" thickBot="1">
      <c r="A41" s="118" t="s">
        <v>60</v>
      </c>
      <c r="B41" s="119"/>
      <c r="C41" s="102">
        <f>SUM(C38:C40)</f>
        <v>445</v>
      </c>
      <c r="E41" s="120" t="s">
        <v>66</v>
      </c>
      <c r="F41" s="121"/>
      <c r="G41" s="107">
        <v>50</v>
      </c>
      <c r="I41" s="193" t="s">
        <v>60</v>
      </c>
      <c r="J41" s="119"/>
      <c r="K41" s="102">
        <f>SUM(K37:K40)</f>
        <v>2437</v>
      </c>
      <c r="M41" s="120" t="s">
        <v>66</v>
      </c>
      <c r="N41" s="121"/>
      <c r="O41" s="124">
        <v>10</v>
      </c>
    </row>
    <row r="42" spans="1:15" ht="15.75" thickBot="1">
      <c r="E42" s="120" t="s">
        <v>67</v>
      </c>
      <c r="F42" s="121"/>
      <c r="G42" s="107">
        <v>5</v>
      </c>
      <c r="M42" s="118" t="s">
        <v>60</v>
      </c>
      <c r="N42" s="119"/>
      <c r="O42" s="102">
        <f>SUM(O38:O41)</f>
        <v>51</v>
      </c>
    </row>
    <row r="43" spans="1:15" ht="15.75" thickBot="1">
      <c r="E43" s="118" t="s">
        <v>60</v>
      </c>
      <c r="F43" s="119"/>
      <c r="G43" s="102">
        <f>SUM(G37:G42)</f>
        <v>127</v>
      </c>
      <c r="M43" s="198"/>
      <c r="N43" s="199"/>
      <c r="O43" s="189"/>
    </row>
    <row r="44" spans="1:15">
      <c r="M44" s="198"/>
      <c r="N44" s="199"/>
      <c r="O44" s="196"/>
    </row>
  </sheetData>
  <mergeCells count="12">
    <mergeCell ref="M37:O37"/>
    <mergeCell ref="M35:O35"/>
    <mergeCell ref="A1:S1"/>
    <mergeCell ref="A22:C22"/>
    <mergeCell ref="E22:G22"/>
    <mergeCell ref="I35:K35"/>
    <mergeCell ref="B4:D4"/>
    <mergeCell ref="E4:G4"/>
    <mergeCell ref="I4:J4"/>
    <mergeCell ref="E35:G35"/>
    <mergeCell ref="I37:K37"/>
    <mergeCell ref="A37:C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53" sqref="D53"/>
    </sheetView>
  </sheetViews>
  <sheetFormatPr defaultRowHeight="15"/>
  <cols>
    <col min="1" max="1" width="15.1406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4.7109375" customWidth="1"/>
    <col min="10" max="10" width="11.28515625" customWidth="1"/>
    <col min="11" max="11" width="13.42578125" customWidth="1"/>
    <col min="12" max="12" width="20.7109375" customWidth="1"/>
    <col min="13" max="13" width="19.140625" customWidth="1"/>
    <col min="14" max="14" width="13.5703125" customWidth="1"/>
  </cols>
  <sheetData>
    <row r="1" spans="1:12" ht="29.25" thickBot="1">
      <c r="A1" s="373" t="s">
        <v>10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5"/>
    </row>
    <row r="2" spans="1:12">
      <c r="I2" s="2"/>
    </row>
    <row r="3" spans="1:12" ht="16.5" thickBot="1">
      <c r="A3" s="93" t="s">
        <v>11</v>
      </c>
      <c r="C3" s="39"/>
    </row>
    <row r="4" spans="1:12">
      <c r="A4" s="87" t="s">
        <v>1</v>
      </c>
      <c r="B4" s="349" t="s">
        <v>23</v>
      </c>
      <c r="C4" s="349"/>
      <c r="D4" s="349"/>
      <c r="E4" s="349" t="s">
        <v>24</v>
      </c>
      <c r="F4" s="349"/>
      <c r="G4" s="349"/>
      <c r="H4" s="126" t="s">
        <v>21</v>
      </c>
      <c r="I4" s="78" t="s">
        <v>4</v>
      </c>
    </row>
    <row r="5" spans="1:12">
      <c r="A5" s="98"/>
      <c r="B5" s="3" t="s">
        <v>6</v>
      </c>
      <c r="C5" s="3" t="s">
        <v>7</v>
      </c>
      <c r="D5" s="3" t="s">
        <v>8</v>
      </c>
      <c r="E5" s="3" t="s">
        <v>6</v>
      </c>
      <c r="F5" s="3" t="s">
        <v>7</v>
      </c>
      <c r="G5" s="3" t="s">
        <v>8</v>
      </c>
      <c r="H5" s="3"/>
      <c r="I5" s="45"/>
    </row>
    <row r="6" spans="1:12">
      <c r="A6" s="83">
        <v>42187</v>
      </c>
      <c r="B6" s="8">
        <v>34</v>
      </c>
      <c r="C6" s="8">
        <v>50</v>
      </c>
      <c r="D6" s="8">
        <v>5</v>
      </c>
      <c r="E6" s="8">
        <v>1</v>
      </c>
      <c r="F6" s="8">
        <v>1</v>
      </c>
      <c r="G6" s="8">
        <v>0</v>
      </c>
      <c r="H6" s="8">
        <v>0</v>
      </c>
      <c r="I6" s="37">
        <v>0</v>
      </c>
    </row>
    <row r="7" spans="1:12">
      <c r="A7" s="83">
        <v>42205</v>
      </c>
      <c r="B7" s="8">
        <v>8</v>
      </c>
      <c r="C7" s="8">
        <v>21</v>
      </c>
      <c r="D7" s="8">
        <v>2</v>
      </c>
      <c r="E7" s="8">
        <v>0</v>
      </c>
      <c r="F7" s="8">
        <v>0</v>
      </c>
      <c r="G7" s="8">
        <v>0</v>
      </c>
      <c r="H7" s="8">
        <v>0</v>
      </c>
      <c r="I7" s="37">
        <v>0</v>
      </c>
    </row>
    <row r="8" spans="1:12" ht="15.75" thickBot="1">
      <c r="A8" s="83">
        <v>42216</v>
      </c>
      <c r="B8" s="8">
        <v>2</v>
      </c>
      <c r="C8" s="8">
        <v>6</v>
      </c>
      <c r="D8" s="8">
        <v>0</v>
      </c>
      <c r="E8" s="8">
        <v>2</v>
      </c>
      <c r="F8" s="8">
        <v>0</v>
      </c>
      <c r="G8" s="8">
        <v>0</v>
      </c>
      <c r="H8" s="8">
        <v>0</v>
      </c>
      <c r="I8" s="37">
        <v>0</v>
      </c>
    </row>
    <row r="9" spans="1:12" ht="15.75" thickBot="1">
      <c r="A9" s="201" t="s">
        <v>50</v>
      </c>
      <c r="B9" s="174">
        <f t="shared" ref="B9:I9" si="0">SUM(B6:B8)</f>
        <v>44</v>
      </c>
      <c r="C9" s="174">
        <f t="shared" si="0"/>
        <v>77</v>
      </c>
      <c r="D9" s="174">
        <f t="shared" si="0"/>
        <v>7</v>
      </c>
      <c r="E9" s="174">
        <f t="shared" si="0"/>
        <v>3</v>
      </c>
      <c r="F9" s="174">
        <f t="shared" si="0"/>
        <v>1</v>
      </c>
      <c r="G9" s="174">
        <f t="shared" si="0"/>
        <v>0</v>
      </c>
      <c r="H9" s="174">
        <f t="shared" si="0"/>
        <v>0</v>
      </c>
      <c r="I9" s="175">
        <f t="shared" si="0"/>
        <v>0</v>
      </c>
    </row>
    <row r="10" spans="1:12">
      <c r="A10" s="153" t="s">
        <v>88</v>
      </c>
      <c r="B10" s="104">
        <v>1027</v>
      </c>
      <c r="C10" s="104">
        <v>1567</v>
      </c>
      <c r="D10" s="104">
        <v>86</v>
      </c>
      <c r="E10" s="104">
        <v>18</v>
      </c>
      <c r="F10" s="104">
        <v>38</v>
      </c>
      <c r="G10" s="104">
        <v>0</v>
      </c>
      <c r="H10" s="104">
        <v>8</v>
      </c>
      <c r="I10" s="105">
        <v>0</v>
      </c>
    </row>
    <row r="11" spans="1:12">
      <c r="A11" s="120" t="s">
        <v>63</v>
      </c>
      <c r="B11" s="89">
        <v>1026</v>
      </c>
      <c r="C11" s="89">
        <v>1654</v>
      </c>
      <c r="D11" s="89">
        <v>43</v>
      </c>
      <c r="E11" s="89">
        <v>19</v>
      </c>
      <c r="F11" s="89">
        <v>22</v>
      </c>
      <c r="G11" s="89">
        <v>0</v>
      </c>
      <c r="H11" s="89">
        <v>0</v>
      </c>
      <c r="I11" s="107">
        <v>0</v>
      </c>
    </row>
    <row r="12" spans="1:12" ht="15.75" thickBot="1">
      <c r="A12" s="118" t="s">
        <v>60</v>
      </c>
      <c r="B12" s="101">
        <f>SUM(B9:B11)</f>
        <v>2097</v>
      </c>
      <c r="C12" s="101">
        <f>SUM(C9:C11)</f>
        <v>3298</v>
      </c>
      <c r="D12" s="101">
        <f t="shared" ref="D12:I12" si="1">SUM(D9:D11)</f>
        <v>136</v>
      </c>
      <c r="E12" s="101">
        <f t="shared" si="1"/>
        <v>40</v>
      </c>
      <c r="F12" s="101">
        <f t="shared" si="1"/>
        <v>61</v>
      </c>
      <c r="G12" s="101">
        <f t="shared" si="1"/>
        <v>0</v>
      </c>
      <c r="H12" s="101">
        <f t="shared" si="1"/>
        <v>8</v>
      </c>
      <c r="I12" s="102">
        <f t="shared" si="1"/>
        <v>0</v>
      </c>
    </row>
    <row r="13" spans="1:12">
      <c r="A13" s="17"/>
      <c r="B13" s="18"/>
      <c r="C13" s="18"/>
      <c r="D13" s="18"/>
      <c r="E13" s="18"/>
      <c r="F13" s="18"/>
      <c r="G13" s="18"/>
      <c r="H13" s="18"/>
      <c r="I13" s="18"/>
    </row>
    <row r="14" spans="1:12" ht="16.5" thickBot="1">
      <c r="A14" s="93" t="s">
        <v>39</v>
      </c>
      <c r="I14" s="18"/>
    </row>
    <row r="15" spans="1:12">
      <c r="A15" s="28" t="s">
        <v>1</v>
      </c>
      <c r="B15" s="79" t="s">
        <v>23</v>
      </c>
      <c r="C15" s="79" t="s">
        <v>24</v>
      </c>
      <c r="D15" s="79" t="s">
        <v>47</v>
      </c>
      <c r="E15" s="79" t="s">
        <v>48</v>
      </c>
      <c r="F15" s="79" t="s">
        <v>21</v>
      </c>
      <c r="G15" s="60" t="s">
        <v>49</v>
      </c>
      <c r="H15" s="61" t="s">
        <v>4</v>
      </c>
      <c r="I15" s="18"/>
    </row>
    <row r="16" spans="1:12">
      <c r="A16" s="207" t="s">
        <v>89</v>
      </c>
      <c r="B16" s="8">
        <v>21</v>
      </c>
      <c r="C16" s="8">
        <v>33</v>
      </c>
      <c r="D16" s="8">
        <v>0</v>
      </c>
      <c r="E16" s="8">
        <v>0</v>
      </c>
      <c r="F16" s="8">
        <v>21</v>
      </c>
      <c r="G16" s="8">
        <v>0</v>
      </c>
      <c r="H16" s="155">
        <v>2</v>
      </c>
      <c r="I16" s="18"/>
    </row>
    <row r="17" spans="1:11">
      <c r="A17" s="207" t="s">
        <v>90</v>
      </c>
      <c r="B17" s="32">
        <v>10</v>
      </c>
      <c r="C17" s="32">
        <v>6</v>
      </c>
      <c r="D17" s="32">
        <v>0</v>
      </c>
      <c r="E17" s="32">
        <v>0</v>
      </c>
      <c r="F17" s="32">
        <v>6</v>
      </c>
      <c r="G17" s="32">
        <v>1</v>
      </c>
      <c r="H17" s="203">
        <v>4</v>
      </c>
      <c r="I17" s="18"/>
    </row>
    <row r="18" spans="1:11">
      <c r="A18" s="207" t="s">
        <v>91</v>
      </c>
      <c r="B18" s="32">
        <v>10</v>
      </c>
      <c r="C18" s="32">
        <v>2</v>
      </c>
      <c r="D18" s="32">
        <v>0</v>
      </c>
      <c r="E18" s="32">
        <v>0</v>
      </c>
      <c r="F18" s="32">
        <v>10</v>
      </c>
      <c r="G18" s="32">
        <v>0</v>
      </c>
      <c r="H18" s="34">
        <v>0</v>
      </c>
      <c r="I18" s="18"/>
    </row>
    <row r="19" spans="1:11">
      <c r="A19" s="207" t="s">
        <v>92</v>
      </c>
      <c r="B19" s="32">
        <v>4</v>
      </c>
      <c r="C19" s="32">
        <v>5</v>
      </c>
      <c r="D19" s="32">
        <v>0</v>
      </c>
      <c r="E19" s="32">
        <v>0</v>
      </c>
      <c r="F19" s="32">
        <v>2</v>
      </c>
      <c r="G19" s="32">
        <v>1</v>
      </c>
      <c r="H19" s="34">
        <v>1</v>
      </c>
      <c r="I19" s="18"/>
    </row>
    <row r="20" spans="1:11" ht="15.75" thickBot="1">
      <c r="A20" s="208" t="s">
        <v>93</v>
      </c>
      <c r="B20" s="35">
        <v>0</v>
      </c>
      <c r="C20" s="35">
        <v>2</v>
      </c>
      <c r="D20" s="35">
        <v>0</v>
      </c>
      <c r="E20" s="35">
        <v>0</v>
      </c>
      <c r="F20" s="35">
        <v>2</v>
      </c>
      <c r="G20" s="35">
        <v>1</v>
      </c>
      <c r="H20" s="36">
        <v>2</v>
      </c>
      <c r="I20" s="18"/>
      <c r="J20" s="206"/>
    </row>
    <row r="21" spans="1:11" ht="15.75" thickBot="1">
      <c r="A21" s="264" t="s">
        <v>50</v>
      </c>
      <c r="B21" s="265">
        <f>SUM(B16:B20)</f>
        <v>45</v>
      </c>
      <c r="C21" s="265">
        <f>SUM(C16:C20)</f>
        <v>48</v>
      </c>
      <c r="D21" s="265">
        <f>SUM(D16:D20)</f>
        <v>0</v>
      </c>
      <c r="E21" s="265">
        <f t="shared" ref="E21:F21" si="2">SUM(E16:E20)</f>
        <v>0</v>
      </c>
      <c r="F21" s="265">
        <f t="shared" si="2"/>
        <v>41</v>
      </c>
      <c r="G21" s="265">
        <f>SUM(G16:G20)</f>
        <v>3</v>
      </c>
      <c r="H21" s="266">
        <f>SUM(H16:H20)</f>
        <v>9</v>
      </c>
      <c r="I21" s="18"/>
    </row>
    <row r="22" spans="1:11">
      <c r="A22" s="209" t="s">
        <v>88</v>
      </c>
      <c r="B22" s="204">
        <v>391</v>
      </c>
      <c r="C22" s="204">
        <v>702</v>
      </c>
      <c r="D22" s="204">
        <v>1</v>
      </c>
      <c r="E22" s="204">
        <v>0</v>
      </c>
      <c r="F22" s="204">
        <v>115</v>
      </c>
      <c r="G22" s="204">
        <v>19</v>
      </c>
      <c r="H22" s="205">
        <v>16</v>
      </c>
      <c r="I22" s="18"/>
    </row>
    <row r="23" spans="1:11">
      <c r="A23" s="210" t="s">
        <v>63</v>
      </c>
      <c r="B23" s="176">
        <v>278</v>
      </c>
      <c r="C23" s="176">
        <v>747</v>
      </c>
      <c r="D23" s="176">
        <v>1</v>
      </c>
      <c r="E23" s="176">
        <v>1</v>
      </c>
      <c r="F23" s="176">
        <v>51</v>
      </c>
      <c r="G23" s="176">
        <v>14</v>
      </c>
      <c r="H23" s="177">
        <v>5</v>
      </c>
      <c r="I23" s="18"/>
    </row>
    <row r="24" spans="1:11">
      <c r="A24" s="210" t="s">
        <v>59</v>
      </c>
      <c r="B24" s="176">
        <v>0</v>
      </c>
      <c r="C24" s="176">
        <v>14</v>
      </c>
      <c r="D24" s="176">
        <v>0</v>
      </c>
      <c r="E24" s="176">
        <v>0</v>
      </c>
      <c r="F24" s="176">
        <v>4</v>
      </c>
      <c r="G24" s="176">
        <v>52</v>
      </c>
      <c r="H24" s="177">
        <v>0</v>
      </c>
      <c r="I24" s="18"/>
    </row>
    <row r="25" spans="1:11" ht="15.75" thickBot="1">
      <c r="A25" s="118" t="s">
        <v>60</v>
      </c>
      <c r="B25" s="143">
        <f>SUM(B21:B24)</f>
        <v>714</v>
      </c>
      <c r="C25" s="143">
        <f>SUM(C21:C24)</f>
        <v>1511</v>
      </c>
      <c r="D25" s="143">
        <f t="shared" ref="D25" si="3">SUM(D21:D24)</f>
        <v>2</v>
      </c>
      <c r="E25" s="143">
        <f>SUM(E21:E24)</f>
        <v>1</v>
      </c>
      <c r="F25" s="143">
        <f>SUM(F21:F24)+6</f>
        <v>217</v>
      </c>
      <c r="G25" s="143">
        <f>SUM(G21:G24)+26</f>
        <v>114</v>
      </c>
      <c r="H25" s="144">
        <f>SUM(H21:H24)</f>
        <v>30</v>
      </c>
      <c r="I25" s="18"/>
    </row>
    <row r="26" spans="1:11">
      <c r="A26" s="10"/>
      <c r="B26" s="141"/>
      <c r="C26" s="141"/>
      <c r="D26" s="141"/>
      <c r="E26" s="141"/>
      <c r="F26" s="141"/>
      <c r="G26" s="141"/>
      <c r="H26" s="11"/>
      <c r="I26" s="18"/>
    </row>
    <row r="27" spans="1:11">
      <c r="A27" s="10"/>
      <c r="B27" s="11"/>
      <c r="C27" s="11"/>
      <c r="D27" s="11"/>
      <c r="E27" s="11"/>
      <c r="F27" s="11"/>
      <c r="G27" s="11"/>
      <c r="H27" s="11"/>
      <c r="I27" s="18"/>
    </row>
    <row r="28" spans="1:11" ht="16.5" thickBot="1">
      <c r="A28" s="93" t="s">
        <v>40</v>
      </c>
      <c r="C28" s="39"/>
      <c r="I28" s="2"/>
    </row>
    <row r="29" spans="1:11">
      <c r="A29" s="44" t="s">
        <v>1</v>
      </c>
      <c r="B29" s="349" t="s">
        <v>23</v>
      </c>
      <c r="C29" s="349"/>
      <c r="D29" s="349"/>
      <c r="E29" s="349" t="s">
        <v>24</v>
      </c>
      <c r="F29" s="349"/>
      <c r="G29" s="349"/>
      <c r="H29" s="181" t="s">
        <v>83</v>
      </c>
      <c r="I29" s="181" t="s">
        <v>21</v>
      </c>
      <c r="J29" s="181" t="s">
        <v>22</v>
      </c>
      <c r="K29" s="82" t="s">
        <v>30</v>
      </c>
    </row>
    <row r="30" spans="1:11">
      <c r="A30" s="80"/>
      <c r="B30" s="52" t="s">
        <v>6</v>
      </c>
      <c r="C30" s="52" t="s">
        <v>7</v>
      </c>
      <c r="D30" s="52" t="s">
        <v>8</v>
      </c>
      <c r="E30" s="52" t="s">
        <v>6</v>
      </c>
      <c r="F30" s="52" t="s">
        <v>7</v>
      </c>
      <c r="G30" s="52" t="s">
        <v>8</v>
      </c>
      <c r="H30" s="52"/>
      <c r="I30" s="52"/>
      <c r="J30" s="52"/>
      <c r="K30" s="55"/>
    </row>
    <row r="31" spans="1:11">
      <c r="A31" s="202">
        <v>42186</v>
      </c>
      <c r="B31" s="8">
        <v>0</v>
      </c>
      <c r="C31" s="8">
        <v>0</v>
      </c>
      <c r="D31" s="8">
        <v>0</v>
      </c>
      <c r="E31" s="157">
        <v>2</v>
      </c>
      <c r="F31" s="157">
        <v>3</v>
      </c>
      <c r="G31" s="8">
        <v>0</v>
      </c>
      <c r="H31" s="157">
        <v>1</v>
      </c>
      <c r="I31" s="8">
        <v>0</v>
      </c>
      <c r="J31" s="8">
        <v>0</v>
      </c>
      <c r="K31" s="37">
        <v>0</v>
      </c>
    </row>
    <row r="32" spans="1:11">
      <c r="A32" s="202">
        <v>42191</v>
      </c>
      <c r="B32" s="8">
        <v>0</v>
      </c>
      <c r="C32" s="8">
        <v>0</v>
      </c>
      <c r="D32" s="8">
        <v>0</v>
      </c>
      <c r="E32" s="157">
        <v>6</v>
      </c>
      <c r="F32" s="157">
        <v>3</v>
      </c>
      <c r="G32" s="8">
        <v>0</v>
      </c>
      <c r="H32" s="157">
        <v>3</v>
      </c>
      <c r="I32" s="8">
        <v>0</v>
      </c>
      <c r="J32" s="8">
        <v>0</v>
      </c>
      <c r="K32" s="37">
        <v>1</v>
      </c>
    </row>
    <row r="33" spans="1:11">
      <c r="A33" s="202">
        <v>42194</v>
      </c>
      <c r="B33" s="8">
        <v>0</v>
      </c>
      <c r="C33" s="8">
        <v>0</v>
      </c>
      <c r="D33" s="8">
        <v>0</v>
      </c>
      <c r="E33" s="157">
        <v>0</v>
      </c>
      <c r="F33" s="157">
        <v>5</v>
      </c>
      <c r="G33" s="8">
        <v>0</v>
      </c>
      <c r="H33" s="157">
        <v>0</v>
      </c>
      <c r="I33" s="8">
        <v>0</v>
      </c>
      <c r="J33" s="8">
        <v>0</v>
      </c>
      <c r="K33" s="37">
        <v>1</v>
      </c>
    </row>
    <row r="34" spans="1:11">
      <c r="A34" s="202">
        <v>42198</v>
      </c>
      <c r="B34" s="8">
        <v>0</v>
      </c>
      <c r="C34" s="8">
        <v>0</v>
      </c>
      <c r="D34" s="8">
        <v>0</v>
      </c>
      <c r="E34" s="157">
        <v>5</v>
      </c>
      <c r="F34" s="157">
        <v>8</v>
      </c>
      <c r="G34" s="8">
        <v>0</v>
      </c>
      <c r="H34" s="157">
        <v>2</v>
      </c>
      <c r="I34" s="8">
        <v>0</v>
      </c>
      <c r="J34" s="8">
        <v>0</v>
      </c>
      <c r="K34" s="37">
        <v>0</v>
      </c>
    </row>
    <row r="35" spans="1:11">
      <c r="A35" s="202">
        <v>42200</v>
      </c>
      <c r="B35" s="8">
        <v>0</v>
      </c>
      <c r="C35" s="8">
        <v>0</v>
      </c>
      <c r="D35" s="8">
        <v>0</v>
      </c>
      <c r="E35" s="157">
        <v>0</v>
      </c>
      <c r="F35" s="157">
        <v>1</v>
      </c>
      <c r="G35" s="8">
        <v>0</v>
      </c>
      <c r="H35" s="157">
        <v>1</v>
      </c>
      <c r="I35" s="8">
        <v>0</v>
      </c>
      <c r="J35" s="8">
        <v>0</v>
      </c>
      <c r="K35" s="37">
        <v>0</v>
      </c>
    </row>
    <row r="36" spans="1:11">
      <c r="A36" s="202">
        <v>42205</v>
      </c>
      <c r="B36" s="8">
        <v>0</v>
      </c>
      <c r="C36" s="8">
        <v>0</v>
      </c>
      <c r="D36" s="8">
        <v>0</v>
      </c>
      <c r="E36" s="157">
        <v>0</v>
      </c>
      <c r="F36" s="157">
        <v>0</v>
      </c>
      <c r="G36" s="8">
        <v>0</v>
      </c>
      <c r="H36" s="157">
        <v>3</v>
      </c>
      <c r="I36" s="8">
        <v>0</v>
      </c>
      <c r="J36" s="8">
        <v>0</v>
      </c>
      <c r="K36" s="37">
        <v>0</v>
      </c>
    </row>
    <row r="37" spans="1:11">
      <c r="A37" s="202">
        <v>42208</v>
      </c>
      <c r="B37" s="8">
        <v>0</v>
      </c>
      <c r="C37" s="8">
        <v>0</v>
      </c>
      <c r="D37" s="8">
        <v>0</v>
      </c>
      <c r="E37" s="157">
        <v>0</v>
      </c>
      <c r="F37" s="157">
        <v>0</v>
      </c>
      <c r="G37" s="8">
        <v>0</v>
      </c>
      <c r="H37" s="157">
        <v>3</v>
      </c>
      <c r="I37" s="8">
        <v>0</v>
      </c>
      <c r="J37" s="8">
        <v>0</v>
      </c>
      <c r="K37" s="37">
        <v>0</v>
      </c>
    </row>
    <row r="38" spans="1:11" ht="15.75" thickBot="1">
      <c r="A38" s="254">
        <v>42212</v>
      </c>
      <c r="B38" s="166">
        <v>0</v>
      </c>
      <c r="C38" s="166">
        <v>0</v>
      </c>
      <c r="D38" s="166">
        <v>0</v>
      </c>
      <c r="E38" s="255">
        <v>1</v>
      </c>
      <c r="F38" s="255">
        <v>1</v>
      </c>
      <c r="G38" s="166">
        <v>0</v>
      </c>
      <c r="H38" s="256">
        <v>0</v>
      </c>
      <c r="I38" s="166">
        <v>0</v>
      </c>
      <c r="J38" s="166">
        <v>0</v>
      </c>
      <c r="K38" s="200">
        <v>0</v>
      </c>
    </row>
    <row r="39" spans="1:11" ht="15.75" thickBot="1">
      <c r="A39" s="49" t="s">
        <v>50</v>
      </c>
      <c r="B39" s="50">
        <f>SUM(B31:B38)</f>
        <v>0</v>
      </c>
      <c r="C39" s="50">
        <f t="shared" ref="C39:K39" si="4">SUM(C31:C38)</f>
        <v>0</v>
      </c>
      <c r="D39" s="50">
        <f t="shared" si="4"/>
        <v>0</v>
      </c>
      <c r="E39" s="50">
        <f>SUM(E31:E38)</f>
        <v>14</v>
      </c>
      <c r="F39" s="50">
        <f>SUM(F31:F38)</f>
        <v>21</v>
      </c>
      <c r="G39" s="50">
        <f t="shared" si="4"/>
        <v>0</v>
      </c>
      <c r="H39" s="50">
        <f>SUM(H31:H38)</f>
        <v>13</v>
      </c>
      <c r="I39" s="50">
        <f t="shared" si="4"/>
        <v>0</v>
      </c>
      <c r="J39" s="50">
        <f t="shared" si="4"/>
        <v>0</v>
      </c>
      <c r="K39" s="51">
        <f t="shared" si="4"/>
        <v>2</v>
      </c>
    </row>
    <row r="40" spans="1:11">
      <c r="A40" s="251" t="s">
        <v>88</v>
      </c>
      <c r="B40" s="252">
        <v>0</v>
      </c>
      <c r="C40" s="252">
        <v>2</v>
      </c>
      <c r="D40" s="252">
        <v>0</v>
      </c>
      <c r="E40" s="252">
        <v>57</v>
      </c>
      <c r="F40" s="252">
        <v>71</v>
      </c>
      <c r="G40" s="252">
        <v>1</v>
      </c>
      <c r="H40" s="252">
        <v>16</v>
      </c>
      <c r="I40" s="252">
        <v>0</v>
      </c>
      <c r="J40" s="252">
        <v>0</v>
      </c>
      <c r="K40" s="253">
        <v>5</v>
      </c>
    </row>
    <row r="41" spans="1:11">
      <c r="A41" s="120" t="s">
        <v>63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107">
        <v>0</v>
      </c>
    </row>
    <row r="42" spans="1:11">
      <c r="A42" s="120" t="s">
        <v>59</v>
      </c>
      <c r="B42" s="89">
        <v>0</v>
      </c>
      <c r="C42" s="89">
        <v>0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1</v>
      </c>
      <c r="K42" s="107">
        <v>8</v>
      </c>
    </row>
    <row r="43" spans="1:11" ht="15.75" thickBot="1">
      <c r="A43" s="118" t="s">
        <v>60</v>
      </c>
      <c r="B43" s="101">
        <f>SUM(B39:B42)</f>
        <v>0</v>
      </c>
      <c r="C43" s="101">
        <f t="shared" ref="C43:K43" si="5">SUM(C39:C42)</f>
        <v>2</v>
      </c>
      <c r="D43" s="101">
        <f t="shared" si="5"/>
        <v>0</v>
      </c>
      <c r="E43" s="101">
        <f>SUM(E39:E42)</f>
        <v>71</v>
      </c>
      <c r="F43" s="101">
        <f>SUM(F39:F42)</f>
        <v>92</v>
      </c>
      <c r="G43" s="101">
        <f t="shared" si="5"/>
        <v>1</v>
      </c>
      <c r="H43" s="101">
        <f>SUM(H39:H42)</f>
        <v>29</v>
      </c>
      <c r="I43" s="101">
        <f t="shared" si="5"/>
        <v>0</v>
      </c>
      <c r="J43" s="101">
        <f t="shared" si="5"/>
        <v>1</v>
      </c>
      <c r="K43" s="102">
        <f t="shared" si="5"/>
        <v>15</v>
      </c>
    </row>
    <row r="44" spans="1:11">
      <c r="A44" s="43"/>
    </row>
    <row r="45" spans="1:11" ht="16.5" thickBot="1">
      <c r="A45" s="93" t="s">
        <v>96</v>
      </c>
      <c r="E45" s="93" t="s">
        <v>97</v>
      </c>
      <c r="I45" s="93" t="s">
        <v>69</v>
      </c>
    </row>
    <row r="46" spans="1:11">
      <c r="A46" s="376" t="s">
        <v>31</v>
      </c>
      <c r="B46" s="377"/>
      <c r="C46" s="378"/>
      <c r="E46" s="376" t="s">
        <v>31</v>
      </c>
      <c r="F46" s="377"/>
      <c r="G46" s="378"/>
      <c r="I46" s="376" t="s">
        <v>31</v>
      </c>
      <c r="J46" s="377"/>
      <c r="K46" s="378"/>
    </row>
    <row r="47" spans="1:11" ht="15.75" thickBot="1">
      <c r="A47" s="282" t="s">
        <v>9</v>
      </c>
      <c r="B47" s="283" t="s">
        <v>6</v>
      </c>
      <c r="C47" s="284" t="s">
        <v>7</v>
      </c>
      <c r="E47" s="288" t="s">
        <v>9</v>
      </c>
      <c r="F47" s="289" t="s">
        <v>6</v>
      </c>
      <c r="G47" s="290" t="s">
        <v>7</v>
      </c>
      <c r="I47" s="288" t="s">
        <v>9</v>
      </c>
      <c r="J47" s="289" t="s">
        <v>6</v>
      </c>
      <c r="K47" s="290" t="s">
        <v>7</v>
      </c>
    </row>
    <row r="48" spans="1:11" s="40" customFormat="1" ht="15.75" thickBot="1">
      <c r="A48" s="287" t="s">
        <v>51</v>
      </c>
      <c r="B48" s="112">
        <v>12</v>
      </c>
      <c r="C48" s="113">
        <v>15</v>
      </c>
      <c r="E48" s="292" t="s">
        <v>50</v>
      </c>
      <c r="F48" s="293">
        <v>10</v>
      </c>
      <c r="G48" s="294">
        <v>25</v>
      </c>
      <c r="I48" s="295" t="s">
        <v>51</v>
      </c>
      <c r="J48" s="293">
        <v>0</v>
      </c>
      <c r="K48" s="294">
        <v>0</v>
      </c>
    </row>
    <row r="49" spans="1:11">
      <c r="A49" s="285" t="s">
        <v>88</v>
      </c>
      <c r="B49" s="286">
        <v>355</v>
      </c>
      <c r="C49" s="123">
        <v>367</v>
      </c>
      <c r="E49" s="285" t="s">
        <v>88</v>
      </c>
      <c r="F49" s="286">
        <v>226</v>
      </c>
      <c r="G49" s="123">
        <v>109</v>
      </c>
      <c r="I49" s="285" t="s">
        <v>88</v>
      </c>
      <c r="J49" s="286">
        <v>26</v>
      </c>
      <c r="K49" s="123">
        <v>39</v>
      </c>
    </row>
    <row r="50" spans="1:11">
      <c r="A50" s="278" t="s">
        <v>63</v>
      </c>
      <c r="B50" s="279">
        <v>129</v>
      </c>
      <c r="C50" s="124">
        <v>97</v>
      </c>
      <c r="E50" s="278" t="s">
        <v>63</v>
      </c>
      <c r="F50" s="279">
        <v>337</v>
      </c>
      <c r="G50" s="124">
        <v>64</v>
      </c>
      <c r="I50" s="278" t="s">
        <v>63</v>
      </c>
      <c r="J50" s="279">
        <v>16</v>
      </c>
      <c r="K50" s="124">
        <v>24</v>
      </c>
    </row>
    <row r="51" spans="1:11" ht="15.75" thickBot="1">
      <c r="A51" s="136" t="s">
        <v>60</v>
      </c>
      <c r="B51" s="280">
        <f>SUM(B48:B50)</f>
        <v>496</v>
      </c>
      <c r="C51" s="281">
        <f>SUM(C48:C50)</f>
        <v>479</v>
      </c>
      <c r="D51" s="132"/>
      <c r="E51" s="296" t="s">
        <v>60</v>
      </c>
      <c r="F51" s="101">
        <f>SUM(F48:F50)</f>
        <v>573</v>
      </c>
      <c r="G51" s="102">
        <f>SUM(G48:G50)</f>
        <v>198</v>
      </c>
      <c r="H51" s="132"/>
      <c r="I51" s="152" t="s">
        <v>60</v>
      </c>
      <c r="J51" s="129">
        <f>SUM(J48:J50)</f>
        <v>42</v>
      </c>
      <c r="K51" s="137">
        <f>SUM(K48:K50)</f>
        <v>63</v>
      </c>
    </row>
    <row r="52" spans="1:11">
      <c r="A52" s="19"/>
      <c r="B52" s="20"/>
      <c r="C52" s="20"/>
    </row>
    <row r="53" spans="1:11">
      <c r="A53" s="19"/>
      <c r="B53" s="20"/>
      <c r="C53" s="20"/>
    </row>
  </sheetData>
  <mergeCells count="8">
    <mergeCell ref="A1:L1"/>
    <mergeCell ref="B4:D4"/>
    <mergeCell ref="E4:G4"/>
    <mergeCell ref="A46:C46"/>
    <mergeCell ref="B29:D29"/>
    <mergeCell ref="E29:G29"/>
    <mergeCell ref="E46:G46"/>
    <mergeCell ref="I46:K46"/>
  </mergeCells>
  <pageMargins left="0.7" right="0.7" top="0.75" bottom="0.75" header="0.3" footer="0.3"/>
  <pageSetup orientation="portrait" r:id="rId1"/>
  <ignoredErrors>
    <ignoredError sqref="A16:A20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5"/>
  <sheetViews>
    <sheetView topLeftCell="A5" workbookViewId="0">
      <selection activeCell="M24" sqref="M23:M24"/>
    </sheetView>
  </sheetViews>
  <sheetFormatPr defaultRowHeight="15"/>
  <cols>
    <col min="1" max="1" width="14.28515625" customWidth="1"/>
    <col min="2" max="2" width="20.42578125" customWidth="1"/>
    <col min="3" max="3" width="16" customWidth="1"/>
    <col min="4" max="4" width="12.42578125" customWidth="1"/>
    <col min="10" max="10" width="10.140625" customWidth="1"/>
    <col min="12" max="12" width="10.42578125" customWidth="1"/>
    <col min="13" max="13" width="19.42578125" customWidth="1"/>
    <col min="14" max="14" width="18.5703125" customWidth="1"/>
  </cols>
  <sheetData>
    <row r="1" spans="1:15" ht="29.25" thickBot="1">
      <c r="A1" s="373" t="s">
        <v>10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5"/>
    </row>
    <row r="3" spans="1:15" ht="16.5" thickBot="1">
      <c r="A3" s="93" t="s">
        <v>32</v>
      </c>
      <c r="C3" s="39"/>
    </row>
    <row r="4" spans="1:15">
      <c r="A4" s="364" t="s">
        <v>54</v>
      </c>
      <c r="B4" s="365"/>
      <c r="C4" s="365"/>
      <c r="D4" s="365"/>
      <c r="E4" s="365"/>
      <c r="F4" s="365"/>
      <c r="G4" s="365"/>
      <c r="H4" s="365"/>
      <c r="I4" s="365"/>
      <c r="J4" s="366"/>
      <c r="L4" s="379" t="s">
        <v>43</v>
      </c>
      <c r="M4" s="380"/>
      <c r="N4" s="380"/>
      <c r="O4" s="381"/>
    </row>
    <row r="5" spans="1:15">
      <c r="A5" s="385"/>
      <c r="B5" s="386"/>
      <c r="C5" s="387"/>
      <c r="D5" s="382" t="s">
        <v>23</v>
      </c>
      <c r="E5" s="383"/>
      <c r="F5" s="384"/>
      <c r="G5" s="382" t="s">
        <v>24</v>
      </c>
      <c r="H5" s="383"/>
      <c r="I5" s="383"/>
      <c r="J5" s="67" t="s">
        <v>30</v>
      </c>
      <c r="K5" s="66"/>
      <c r="L5" s="81" t="s">
        <v>1</v>
      </c>
      <c r="M5" s="23" t="s">
        <v>41</v>
      </c>
      <c r="N5" s="23" t="s">
        <v>42</v>
      </c>
      <c r="O5" s="26" t="s">
        <v>17</v>
      </c>
    </row>
    <row r="6" spans="1:15">
      <c r="A6" s="57" t="s">
        <v>1</v>
      </c>
      <c r="B6" s="23" t="s">
        <v>41</v>
      </c>
      <c r="C6" s="23" t="s">
        <v>42</v>
      </c>
      <c r="D6" s="23" t="s">
        <v>14</v>
      </c>
      <c r="E6" s="23" t="s">
        <v>15</v>
      </c>
      <c r="F6" s="23" t="s">
        <v>16</v>
      </c>
      <c r="G6" s="23" t="s">
        <v>14</v>
      </c>
      <c r="H6" s="23" t="s">
        <v>15</v>
      </c>
      <c r="I6" s="25" t="s">
        <v>16</v>
      </c>
      <c r="J6" s="58"/>
      <c r="K6" s="2"/>
      <c r="L6" s="21"/>
      <c r="M6" s="13"/>
      <c r="N6" s="13"/>
      <c r="O6" s="5"/>
    </row>
    <row r="7" spans="1:15">
      <c r="A7" s="202">
        <v>42186</v>
      </c>
      <c r="B7" s="146" t="s">
        <v>84</v>
      </c>
      <c r="C7" s="146" t="s">
        <v>85</v>
      </c>
      <c r="D7" s="213">
        <v>0</v>
      </c>
      <c r="E7" s="213">
        <v>0</v>
      </c>
      <c r="F7" s="213">
        <v>0</v>
      </c>
      <c r="G7" s="213">
        <v>0</v>
      </c>
      <c r="H7" s="213">
        <v>1</v>
      </c>
      <c r="I7" s="214">
        <v>0</v>
      </c>
      <c r="J7" s="215">
        <v>0</v>
      </c>
      <c r="K7" s="2"/>
      <c r="L7" s="211"/>
      <c r="M7" s="212"/>
      <c r="N7" s="212"/>
      <c r="O7" s="18"/>
    </row>
    <row r="8" spans="1:15">
      <c r="A8" s="202">
        <v>42191</v>
      </c>
      <c r="B8" s="146" t="s">
        <v>84</v>
      </c>
      <c r="C8" s="146" t="s">
        <v>85</v>
      </c>
      <c r="D8" s="213">
        <v>0</v>
      </c>
      <c r="E8" s="213">
        <v>0</v>
      </c>
      <c r="F8" s="213">
        <v>0</v>
      </c>
      <c r="G8" s="213">
        <v>2</v>
      </c>
      <c r="H8" s="213">
        <v>1</v>
      </c>
      <c r="I8" s="214">
        <v>0</v>
      </c>
      <c r="J8" s="215">
        <v>1</v>
      </c>
      <c r="K8" s="2"/>
      <c r="L8" s="211"/>
      <c r="M8" s="212"/>
      <c r="N8" s="212"/>
      <c r="O8" s="18"/>
    </row>
    <row r="9" spans="1:15">
      <c r="A9" s="202">
        <v>42194</v>
      </c>
      <c r="B9" s="146" t="s">
        <v>84</v>
      </c>
      <c r="C9" s="146" t="s">
        <v>85</v>
      </c>
      <c r="D9" s="213">
        <v>0</v>
      </c>
      <c r="E9" s="213">
        <v>0</v>
      </c>
      <c r="F9" s="213">
        <v>0</v>
      </c>
      <c r="G9" s="213">
        <v>0</v>
      </c>
      <c r="H9" s="213">
        <v>0</v>
      </c>
      <c r="I9" s="214">
        <v>0</v>
      </c>
      <c r="J9" s="215">
        <v>1</v>
      </c>
      <c r="K9" s="2"/>
      <c r="L9" s="211"/>
      <c r="M9" s="212"/>
      <c r="N9" s="212"/>
      <c r="O9" s="18"/>
    </row>
    <row r="10" spans="1:15">
      <c r="A10" s="202">
        <v>42198</v>
      </c>
      <c r="B10" s="146" t="s">
        <v>84</v>
      </c>
      <c r="C10" s="146" t="s">
        <v>85</v>
      </c>
      <c r="D10" s="213">
        <v>0</v>
      </c>
      <c r="E10" s="213">
        <v>0</v>
      </c>
      <c r="F10" s="213">
        <v>0</v>
      </c>
      <c r="G10" s="213">
        <v>1</v>
      </c>
      <c r="H10" s="213">
        <v>1</v>
      </c>
      <c r="I10" s="214">
        <v>0</v>
      </c>
      <c r="J10" s="215">
        <v>0</v>
      </c>
      <c r="K10" s="2"/>
      <c r="L10" s="211"/>
      <c r="M10" s="212"/>
      <c r="N10" s="212"/>
      <c r="O10" s="18"/>
    </row>
    <row r="11" spans="1:15">
      <c r="A11" s="202">
        <v>42200</v>
      </c>
      <c r="B11" s="146" t="s">
        <v>84</v>
      </c>
      <c r="C11" s="146" t="s">
        <v>85</v>
      </c>
      <c r="D11" s="213">
        <v>0</v>
      </c>
      <c r="E11" s="213">
        <v>0</v>
      </c>
      <c r="F11" s="213">
        <v>0</v>
      </c>
      <c r="G11" s="213">
        <v>1</v>
      </c>
      <c r="H11" s="213">
        <v>0</v>
      </c>
      <c r="I11" s="214">
        <v>0</v>
      </c>
      <c r="J11" s="215">
        <v>0</v>
      </c>
      <c r="K11" s="2"/>
      <c r="L11" s="211"/>
      <c r="M11" s="212"/>
      <c r="N11" s="212"/>
      <c r="O11" s="18"/>
    </row>
    <row r="12" spans="1:15">
      <c r="A12" s="202">
        <v>42205</v>
      </c>
      <c r="B12" s="146" t="s">
        <v>84</v>
      </c>
      <c r="C12" s="146" t="s">
        <v>85</v>
      </c>
      <c r="D12" s="213">
        <v>0</v>
      </c>
      <c r="E12" s="213">
        <v>0</v>
      </c>
      <c r="F12" s="213">
        <v>0</v>
      </c>
      <c r="G12" s="213">
        <v>3</v>
      </c>
      <c r="H12" s="213">
        <v>0</v>
      </c>
      <c r="I12" s="214">
        <v>0</v>
      </c>
      <c r="J12" s="215">
        <v>0</v>
      </c>
      <c r="K12" s="2"/>
      <c r="L12" s="211"/>
      <c r="M12" s="212"/>
      <c r="N12" s="212"/>
      <c r="O12" s="18"/>
    </row>
    <row r="13" spans="1:15">
      <c r="A13" s="260">
        <v>42205</v>
      </c>
      <c r="B13" s="257" t="s">
        <v>11</v>
      </c>
      <c r="C13" s="257" t="s">
        <v>98</v>
      </c>
      <c r="D13" s="213">
        <v>60</v>
      </c>
      <c r="E13" s="213">
        <v>115</v>
      </c>
      <c r="F13" s="213">
        <v>0</v>
      </c>
      <c r="G13" s="213">
        <v>0</v>
      </c>
      <c r="H13" s="213">
        <v>0</v>
      </c>
      <c r="I13" s="213">
        <v>0</v>
      </c>
      <c r="J13" s="215">
        <v>0</v>
      </c>
      <c r="K13" s="2"/>
      <c r="L13" s="211"/>
      <c r="M13" s="212"/>
      <c r="N13" s="212"/>
      <c r="O13" s="18"/>
    </row>
    <row r="14" spans="1:15">
      <c r="A14" s="260">
        <v>42205</v>
      </c>
      <c r="B14" s="257" t="s">
        <v>11</v>
      </c>
      <c r="C14" s="257" t="s">
        <v>85</v>
      </c>
      <c r="D14" s="213">
        <v>40</v>
      </c>
      <c r="E14" s="213">
        <v>85</v>
      </c>
      <c r="F14" s="213">
        <v>0</v>
      </c>
      <c r="G14" s="213">
        <v>0</v>
      </c>
      <c r="H14" s="213">
        <v>0</v>
      </c>
      <c r="I14" s="213">
        <v>0</v>
      </c>
      <c r="J14" s="215">
        <v>0</v>
      </c>
      <c r="K14" s="2"/>
      <c r="L14" s="211"/>
      <c r="M14" s="212"/>
      <c r="N14" s="212"/>
      <c r="O14" s="18"/>
    </row>
    <row r="15" spans="1:15">
      <c r="A15" s="260">
        <v>42208</v>
      </c>
      <c r="B15" s="257" t="s">
        <v>84</v>
      </c>
      <c r="C15" s="257" t="s">
        <v>85</v>
      </c>
      <c r="D15" s="6">
        <v>0</v>
      </c>
      <c r="E15" s="6">
        <v>0</v>
      </c>
      <c r="F15" s="6">
        <v>0</v>
      </c>
      <c r="G15" s="6">
        <v>2</v>
      </c>
      <c r="H15" s="6">
        <v>1</v>
      </c>
      <c r="I15" s="6">
        <v>0</v>
      </c>
      <c r="J15" s="37">
        <v>0</v>
      </c>
    </row>
    <row r="16" spans="1:15" ht="15.75" thickBot="1">
      <c r="A16" s="261">
        <v>42215</v>
      </c>
      <c r="B16" s="262" t="s">
        <v>84</v>
      </c>
      <c r="C16" s="262" t="s">
        <v>85</v>
      </c>
      <c r="D16" s="263">
        <v>0</v>
      </c>
      <c r="E16" s="263">
        <v>0</v>
      </c>
      <c r="F16" s="263">
        <v>0</v>
      </c>
      <c r="G16" s="263">
        <v>0</v>
      </c>
      <c r="H16" s="263">
        <v>1</v>
      </c>
      <c r="I16" s="263">
        <v>0</v>
      </c>
      <c r="J16" s="200">
        <v>0</v>
      </c>
    </row>
    <row r="17" spans="1:10" ht="15.75" thickBot="1">
      <c r="A17" s="68" t="s">
        <v>50</v>
      </c>
      <c r="B17" s="69"/>
      <c r="C17" s="70"/>
      <c r="D17" s="71">
        <f t="shared" ref="D17:J17" si="0">SUM(D7:D16)</f>
        <v>100</v>
      </c>
      <c r="E17" s="71">
        <f t="shared" si="0"/>
        <v>200</v>
      </c>
      <c r="F17" s="71">
        <f t="shared" si="0"/>
        <v>0</v>
      </c>
      <c r="G17" s="71">
        <f t="shared" si="0"/>
        <v>9</v>
      </c>
      <c r="H17" s="71">
        <f t="shared" si="0"/>
        <v>5</v>
      </c>
      <c r="I17" s="71">
        <f t="shared" si="0"/>
        <v>0</v>
      </c>
      <c r="J17" s="72">
        <f t="shared" si="0"/>
        <v>2</v>
      </c>
    </row>
    <row r="18" spans="1:10">
      <c r="A18" s="220" t="s">
        <v>88</v>
      </c>
      <c r="B18" s="216"/>
      <c r="C18" s="217"/>
      <c r="D18" s="221">
        <v>2</v>
      </c>
      <c r="E18" s="221">
        <v>0</v>
      </c>
      <c r="F18" s="221">
        <v>0</v>
      </c>
      <c r="G18" s="221">
        <v>8</v>
      </c>
      <c r="H18" s="221">
        <v>8</v>
      </c>
      <c r="I18" s="221">
        <v>0</v>
      </c>
      <c r="J18" s="222">
        <v>5</v>
      </c>
    </row>
    <row r="19" spans="1:10">
      <c r="A19" s="258" t="s">
        <v>63</v>
      </c>
      <c r="B19" s="23"/>
      <c r="C19" s="94"/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4">
        <v>0</v>
      </c>
    </row>
    <row r="20" spans="1:10">
      <c r="A20" s="120" t="s">
        <v>59</v>
      </c>
      <c r="B20" s="23"/>
      <c r="C20" s="94"/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4">
        <v>8</v>
      </c>
    </row>
    <row r="21" spans="1:10">
      <c r="A21" s="120" t="s">
        <v>61</v>
      </c>
      <c r="B21" s="23"/>
      <c r="C21" s="94"/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4">
        <v>2</v>
      </c>
    </row>
    <row r="22" spans="1:10" ht="15.75" thickBot="1">
      <c r="A22" s="118" t="s">
        <v>60</v>
      </c>
      <c r="B22" s="218"/>
      <c r="C22" s="219"/>
      <c r="D22" s="225">
        <f>SUM(D17:D21)</f>
        <v>102</v>
      </c>
      <c r="E22" s="225">
        <f>SUM(E17:E21)</f>
        <v>200</v>
      </c>
      <c r="F22" s="225">
        <f t="shared" ref="F22:I22" si="1">SUM(F17:F21)</f>
        <v>0</v>
      </c>
      <c r="G22" s="225">
        <f>SUM(G17:G21)</f>
        <v>17</v>
      </c>
      <c r="H22" s="225">
        <f>SUM(H17:H21)</f>
        <v>13</v>
      </c>
      <c r="I22" s="225">
        <f t="shared" si="1"/>
        <v>0</v>
      </c>
      <c r="J22" s="229">
        <f>SUM(J17:J21)</f>
        <v>17</v>
      </c>
    </row>
    <row r="24" spans="1:10" ht="15.75" thickBot="1"/>
    <row r="25" spans="1:10">
      <c r="A25" s="355" t="s">
        <v>68</v>
      </c>
      <c r="B25" s="356"/>
      <c r="C25" s="356"/>
      <c r="D25" s="357"/>
      <c r="E25" s="131"/>
      <c r="F25" s="131"/>
      <c r="G25" s="131"/>
      <c r="H25" s="131"/>
    </row>
    <row r="26" spans="1:10">
      <c r="A26" s="57" t="s">
        <v>1</v>
      </c>
      <c r="B26" s="23" t="s">
        <v>13</v>
      </c>
      <c r="C26" s="23" t="s">
        <v>18</v>
      </c>
      <c r="D26" s="58" t="s">
        <v>19</v>
      </c>
      <c r="E26" s="66"/>
      <c r="F26" s="66"/>
      <c r="G26" s="62"/>
      <c r="H26" s="62"/>
    </row>
    <row r="27" spans="1:10">
      <c r="A27" s="46">
        <v>42186</v>
      </c>
      <c r="B27" s="178" t="s">
        <v>86</v>
      </c>
      <c r="C27" s="8">
        <v>0</v>
      </c>
      <c r="D27" s="37">
        <v>5</v>
      </c>
      <c r="E27" s="226"/>
      <c r="F27" s="227"/>
      <c r="G27" s="30"/>
      <c r="H27" s="226"/>
    </row>
    <row r="28" spans="1:10">
      <c r="A28" s="46">
        <v>42191</v>
      </c>
      <c r="B28" s="178" t="s">
        <v>86</v>
      </c>
      <c r="C28" s="8">
        <v>0</v>
      </c>
      <c r="D28" s="37">
        <v>9</v>
      </c>
      <c r="E28" s="2"/>
      <c r="G28" s="2"/>
      <c r="H28" s="2"/>
    </row>
    <row r="29" spans="1:10">
      <c r="A29" s="46">
        <v>42194</v>
      </c>
      <c r="B29" s="178" t="s">
        <v>86</v>
      </c>
      <c r="C29" s="8">
        <v>0</v>
      </c>
      <c r="D29" s="37">
        <v>5</v>
      </c>
    </row>
    <row r="30" spans="1:10">
      <c r="A30" s="47">
        <v>42198</v>
      </c>
      <c r="B30" s="180" t="s">
        <v>86</v>
      </c>
      <c r="C30" s="31">
        <v>0</v>
      </c>
      <c r="D30" s="48">
        <v>13</v>
      </c>
    </row>
    <row r="31" spans="1:10">
      <c r="A31" s="47">
        <v>42200</v>
      </c>
      <c r="B31" s="180" t="s">
        <v>86</v>
      </c>
      <c r="C31" s="31">
        <v>0</v>
      </c>
      <c r="D31" s="48">
        <v>1</v>
      </c>
    </row>
    <row r="32" spans="1:10" ht="15.75" thickBot="1">
      <c r="A32" s="47">
        <v>42212</v>
      </c>
      <c r="B32" s="180" t="s">
        <v>86</v>
      </c>
      <c r="C32" s="31">
        <v>0</v>
      </c>
      <c r="D32" s="48">
        <v>2</v>
      </c>
    </row>
    <row r="33" spans="1:4" ht="15.75" thickBot="1">
      <c r="A33" s="297" t="s">
        <v>50</v>
      </c>
      <c r="B33" s="184"/>
      <c r="C33" s="174">
        <f>SUM(C27:C32)</f>
        <v>0</v>
      </c>
      <c r="D33" s="175">
        <f>SUM(D27:D32)</f>
        <v>35</v>
      </c>
    </row>
    <row r="34" spans="1:4">
      <c r="A34" s="220" t="s">
        <v>88</v>
      </c>
      <c r="B34" s="125"/>
      <c r="C34" s="104">
        <f>SUM(C28:C33)</f>
        <v>0</v>
      </c>
      <c r="D34" s="105">
        <f>SUM(D28:D33)</f>
        <v>65</v>
      </c>
    </row>
    <row r="35" spans="1:4" ht="15.75" thickBot="1">
      <c r="A35" s="296" t="s">
        <v>60</v>
      </c>
      <c r="B35" s="259"/>
      <c r="C35" s="101">
        <f>SUM(C33)</f>
        <v>0</v>
      </c>
      <c r="D35" s="102">
        <f>SUM(D33:D34)</f>
        <v>100</v>
      </c>
    </row>
  </sheetData>
  <mergeCells count="7">
    <mergeCell ref="A25:D25"/>
    <mergeCell ref="A1:O1"/>
    <mergeCell ref="L4:O4"/>
    <mergeCell ref="D5:F5"/>
    <mergeCell ref="G5:I5"/>
    <mergeCell ref="A5:C5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H29" sqref="H29"/>
    </sheetView>
  </sheetViews>
  <sheetFormatPr defaultRowHeight="15"/>
  <cols>
    <col min="1" max="1" width="14.7109375" customWidth="1"/>
    <col min="2" max="2" width="11.7109375" customWidth="1"/>
    <col min="3" max="3" width="11.42578125" customWidth="1"/>
    <col min="4" max="4" width="13.7109375" customWidth="1"/>
    <col min="5" max="5" width="11.42578125" customWidth="1"/>
    <col min="6" max="6" width="12.140625" customWidth="1"/>
    <col min="7" max="7" width="11.85546875" customWidth="1"/>
    <col min="8" max="9" width="14.85546875" customWidth="1"/>
    <col min="10" max="10" width="22.7109375" customWidth="1"/>
    <col min="11" max="11" width="14.85546875" customWidth="1"/>
    <col min="12" max="12" width="13.28515625" customWidth="1"/>
    <col min="13" max="13" width="11.7109375" customWidth="1"/>
    <col min="14" max="14" width="12.7109375" customWidth="1"/>
  </cols>
  <sheetData>
    <row r="1" spans="1:13" ht="29.25" thickBot="1">
      <c r="A1" s="388" t="s">
        <v>12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90"/>
    </row>
    <row r="2" spans="1:13">
      <c r="A2" s="1"/>
    </row>
    <row r="3" spans="1:13" ht="16.5" thickBot="1">
      <c r="A3" s="93" t="s">
        <v>44</v>
      </c>
    </row>
    <row r="4" spans="1:13">
      <c r="A4" s="44" t="s">
        <v>1</v>
      </c>
      <c r="B4" s="349" t="s">
        <v>23</v>
      </c>
      <c r="C4" s="349"/>
      <c r="D4" s="349"/>
      <c r="E4" s="349" t="s">
        <v>24</v>
      </c>
      <c r="F4" s="349"/>
      <c r="G4" s="349"/>
      <c r="H4" s="90" t="s">
        <v>22</v>
      </c>
      <c r="I4" s="179" t="s">
        <v>21</v>
      </c>
      <c r="J4" s="179" t="s">
        <v>55</v>
      </c>
      <c r="K4" s="179" t="s">
        <v>56</v>
      </c>
      <c r="L4" s="78" t="s">
        <v>4</v>
      </c>
    </row>
    <row r="5" spans="1:13">
      <c r="A5" s="73"/>
      <c r="B5" s="52" t="s">
        <v>6</v>
      </c>
      <c r="C5" s="52" t="s">
        <v>7</v>
      </c>
      <c r="D5" s="52" t="s">
        <v>8</v>
      </c>
      <c r="E5" s="52" t="s">
        <v>6</v>
      </c>
      <c r="F5" s="52" t="s">
        <v>7</v>
      </c>
      <c r="G5" s="52" t="s">
        <v>8</v>
      </c>
      <c r="H5" s="3"/>
      <c r="I5" s="3"/>
      <c r="J5" s="3"/>
      <c r="K5" s="3"/>
      <c r="L5" s="45"/>
    </row>
    <row r="6" spans="1:13">
      <c r="A6" s="233">
        <v>42186</v>
      </c>
      <c r="B6" s="230">
        <v>1</v>
      </c>
      <c r="C6" s="230">
        <v>0</v>
      </c>
      <c r="D6" s="9">
        <v>0</v>
      </c>
      <c r="E6" s="230">
        <v>0</v>
      </c>
      <c r="F6" s="230">
        <v>0</v>
      </c>
      <c r="G6" s="230">
        <v>0</v>
      </c>
      <c r="H6" s="272">
        <v>0</v>
      </c>
      <c r="I6" s="9">
        <v>0</v>
      </c>
      <c r="J6" s="9">
        <v>0</v>
      </c>
      <c r="K6" s="230">
        <v>0</v>
      </c>
      <c r="L6" s="140">
        <v>0</v>
      </c>
      <c r="M6" s="18"/>
    </row>
    <row r="7" spans="1:13">
      <c r="A7" s="233">
        <v>42191</v>
      </c>
      <c r="B7" s="230">
        <v>1</v>
      </c>
      <c r="C7" s="230">
        <v>1</v>
      </c>
      <c r="D7" s="9">
        <v>0</v>
      </c>
      <c r="E7" s="231">
        <v>0</v>
      </c>
      <c r="F7" s="230">
        <v>0</v>
      </c>
      <c r="G7" s="230">
        <v>0</v>
      </c>
      <c r="H7" s="9">
        <v>0</v>
      </c>
      <c r="I7" s="9">
        <v>0</v>
      </c>
      <c r="J7" s="9">
        <v>0</v>
      </c>
      <c r="K7" s="230">
        <v>0</v>
      </c>
      <c r="L7" s="140">
        <v>0</v>
      </c>
      <c r="M7" s="18"/>
    </row>
    <row r="8" spans="1:13">
      <c r="A8" s="267">
        <v>42201</v>
      </c>
      <c r="B8" s="232">
        <v>0</v>
      </c>
      <c r="C8" s="232">
        <v>1</v>
      </c>
      <c r="D8" s="9">
        <v>0</v>
      </c>
      <c r="E8" s="268">
        <v>0</v>
      </c>
      <c r="F8" s="230">
        <v>0</v>
      </c>
      <c r="G8" s="230">
        <v>0</v>
      </c>
      <c r="H8" s="9">
        <v>0</v>
      </c>
      <c r="I8" s="9">
        <v>0</v>
      </c>
      <c r="J8" s="9">
        <v>0</v>
      </c>
      <c r="K8" s="230">
        <v>0</v>
      </c>
      <c r="L8" s="140">
        <v>0</v>
      </c>
      <c r="M8" s="18"/>
    </row>
    <row r="9" spans="1:13" ht="15.75" thickBot="1">
      <c r="A9" s="269">
        <v>42212</v>
      </c>
      <c r="B9" s="232">
        <v>0</v>
      </c>
      <c r="C9" s="135">
        <v>0</v>
      </c>
      <c r="D9" s="9">
        <v>0</v>
      </c>
      <c r="E9" s="135">
        <v>1</v>
      </c>
      <c r="F9" s="230">
        <v>0</v>
      </c>
      <c r="G9" s="230">
        <v>0</v>
      </c>
      <c r="H9" s="135">
        <v>0</v>
      </c>
      <c r="I9" s="9">
        <v>0</v>
      </c>
      <c r="J9" s="135">
        <v>10</v>
      </c>
      <c r="K9" s="135">
        <v>14</v>
      </c>
      <c r="L9" s="140">
        <v>0</v>
      </c>
      <c r="M9" s="18"/>
    </row>
    <row r="10" spans="1:13" ht="15.75" thickBot="1">
      <c r="A10" s="173" t="s">
        <v>50</v>
      </c>
      <c r="B10" s="270">
        <f t="shared" ref="B10:L10" si="0">SUM(B6:B9)</f>
        <v>2</v>
      </c>
      <c r="C10" s="270">
        <f t="shared" si="0"/>
        <v>2</v>
      </c>
      <c r="D10" s="270">
        <f t="shared" si="0"/>
        <v>0</v>
      </c>
      <c r="E10" s="270">
        <f t="shared" si="0"/>
        <v>1</v>
      </c>
      <c r="F10" s="270">
        <f t="shared" si="0"/>
        <v>0</v>
      </c>
      <c r="G10" s="270">
        <f t="shared" si="0"/>
        <v>0</v>
      </c>
      <c r="H10" s="270">
        <f t="shared" si="0"/>
        <v>0</v>
      </c>
      <c r="I10" s="270">
        <f t="shared" si="0"/>
        <v>0</v>
      </c>
      <c r="J10" s="270">
        <f t="shared" si="0"/>
        <v>10</v>
      </c>
      <c r="K10" s="270">
        <f t="shared" si="0"/>
        <v>14</v>
      </c>
      <c r="L10" s="271">
        <f t="shared" si="0"/>
        <v>0</v>
      </c>
      <c r="M10" s="18"/>
    </row>
    <row r="11" spans="1:13">
      <c r="A11" s="103" t="s">
        <v>88</v>
      </c>
      <c r="B11" s="237">
        <v>5</v>
      </c>
      <c r="C11" s="237">
        <v>3</v>
      </c>
      <c r="D11" s="237">
        <v>0</v>
      </c>
      <c r="E11" s="237">
        <v>27</v>
      </c>
      <c r="F11" s="237">
        <v>29</v>
      </c>
      <c r="G11" s="237">
        <v>10</v>
      </c>
      <c r="H11" s="237">
        <v>0</v>
      </c>
      <c r="I11" s="237">
        <v>0</v>
      </c>
      <c r="J11" s="237">
        <v>0</v>
      </c>
      <c r="K11" s="237">
        <v>5</v>
      </c>
      <c r="L11" s="238">
        <v>0</v>
      </c>
      <c r="M11" s="18"/>
    </row>
    <row r="12" spans="1:13">
      <c r="A12" s="106" t="s">
        <v>63</v>
      </c>
      <c r="B12" s="91">
        <v>2</v>
      </c>
      <c r="C12" s="91">
        <v>2</v>
      </c>
      <c r="D12" s="91">
        <v>0</v>
      </c>
      <c r="E12" s="91">
        <v>93</v>
      </c>
      <c r="F12" s="91">
        <v>69</v>
      </c>
      <c r="G12" s="91">
        <v>13</v>
      </c>
      <c r="H12" s="91">
        <v>3</v>
      </c>
      <c r="I12" s="91">
        <v>0</v>
      </c>
      <c r="J12" s="91">
        <v>3</v>
      </c>
      <c r="K12" s="91">
        <v>14</v>
      </c>
      <c r="L12" s="234">
        <v>2</v>
      </c>
      <c r="M12" s="18"/>
    </row>
    <row r="13" spans="1:13">
      <c r="A13" s="106" t="s">
        <v>59</v>
      </c>
      <c r="B13" s="91">
        <v>0</v>
      </c>
      <c r="C13" s="91">
        <v>0</v>
      </c>
      <c r="D13" s="91">
        <v>0</v>
      </c>
      <c r="E13" s="91">
        <v>3</v>
      </c>
      <c r="F13" s="91">
        <v>5</v>
      </c>
      <c r="G13" s="91">
        <v>0</v>
      </c>
      <c r="H13" s="91">
        <v>9</v>
      </c>
      <c r="I13" s="91">
        <v>0</v>
      </c>
      <c r="J13" s="91">
        <v>34</v>
      </c>
      <c r="K13" s="91">
        <v>72</v>
      </c>
      <c r="L13" s="234">
        <v>2</v>
      </c>
      <c r="M13" s="18"/>
    </row>
    <row r="14" spans="1:13" ht="15.75" thickBot="1">
      <c r="A14" s="100" t="s">
        <v>60</v>
      </c>
      <c r="B14" s="235">
        <f>SUM(B10:B13)</f>
        <v>9</v>
      </c>
      <c r="C14" s="235">
        <f>SUM(C10:C13)</f>
        <v>7</v>
      </c>
      <c r="D14" s="235">
        <f t="shared" ref="D14:L14" si="1">SUM(D10:D13)</f>
        <v>0</v>
      </c>
      <c r="E14" s="235">
        <f t="shared" si="1"/>
        <v>124</v>
      </c>
      <c r="F14" s="235">
        <f t="shared" si="1"/>
        <v>103</v>
      </c>
      <c r="G14" s="235">
        <f t="shared" si="1"/>
        <v>23</v>
      </c>
      <c r="H14" s="235">
        <f>SUM(H10:H13)+7</f>
        <v>19</v>
      </c>
      <c r="I14" s="235">
        <f t="shared" si="1"/>
        <v>0</v>
      </c>
      <c r="J14" s="235">
        <f>SUM(J10:J13)+8</f>
        <v>55</v>
      </c>
      <c r="K14" s="235">
        <f>SUM(K10:K13)+36</f>
        <v>141</v>
      </c>
      <c r="L14" s="236">
        <f t="shared" si="1"/>
        <v>4</v>
      </c>
      <c r="M14" s="18"/>
    </row>
    <row r="16" spans="1:13" ht="16.5" thickBot="1">
      <c r="A16" s="15" t="s">
        <v>32</v>
      </c>
    </row>
    <row r="17" spans="1:7">
      <c r="A17" s="364" t="s">
        <v>57</v>
      </c>
      <c r="B17" s="365"/>
      <c r="C17" s="365"/>
      <c r="D17" s="365"/>
      <c r="E17" s="365"/>
      <c r="F17" s="393"/>
      <c r="G17" s="53"/>
    </row>
    <row r="18" spans="1:7">
      <c r="A18" s="391"/>
      <c r="B18" s="392"/>
      <c r="C18" s="382" t="s">
        <v>24</v>
      </c>
      <c r="D18" s="383"/>
      <c r="E18" s="384"/>
      <c r="F18" s="41" t="s">
        <v>22</v>
      </c>
      <c r="G18" s="76" t="s">
        <v>58</v>
      </c>
    </row>
    <row r="19" spans="1:7">
      <c r="A19" s="74" t="s">
        <v>1</v>
      </c>
      <c r="B19" s="4" t="s">
        <v>13</v>
      </c>
      <c r="C19" s="4" t="s">
        <v>15</v>
      </c>
      <c r="D19" s="42" t="s">
        <v>14</v>
      </c>
      <c r="E19" s="4" t="s">
        <v>16</v>
      </c>
      <c r="F19" s="75"/>
      <c r="G19" s="77"/>
    </row>
    <row r="20" spans="1:7" ht="15.75" thickBot="1">
      <c r="A20" s="233">
        <v>42212</v>
      </c>
      <c r="B20" s="41" t="s">
        <v>29</v>
      </c>
      <c r="C20" s="230">
        <v>1</v>
      </c>
      <c r="D20" s="230">
        <v>0</v>
      </c>
      <c r="E20" s="230">
        <v>0</v>
      </c>
      <c r="F20" s="8">
        <v>0</v>
      </c>
      <c r="G20" s="37">
        <v>0</v>
      </c>
    </row>
    <row r="21" spans="1:7" ht="15.75" thickBot="1">
      <c r="A21" s="183" t="s">
        <v>50</v>
      </c>
      <c r="B21" s="239"/>
      <c r="C21" s="174">
        <f>SUM(C19:C20)</f>
        <v>1</v>
      </c>
      <c r="D21" s="174">
        <f>SUM(D19:D20)</f>
        <v>0</v>
      </c>
      <c r="E21" s="174">
        <f>SUM(E19:E20)</f>
        <v>0</v>
      </c>
      <c r="F21" s="174">
        <f>SUM(F19:F20)</f>
        <v>0</v>
      </c>
      <c r="G21" s="175">
        <f>SUM(G19:G20)</f>
        <v>0</v>
      </c>
    </row>
    <row r="22" spans="1:7">
      <c r="A22" s="240" t="s">
        <v>88</v>
      </c>
      <c r="B22" s="242"/>
      <c r="C22" s="104">
        <v>27</v>
      </c>
      <c r="D22" s="104">
        <v>29</v>
      </c>
      <c r="E22" s="104">
        <v>10</v>
      </c>
      <c r="F22" s="104">
        <v>0</v>
      </c>
      <c r="G22" s="105">
        <v>0</v>
      </c>
    </row>
    <row r="23" spans="1:7">
      <c r="A23" s="274" t="s">
        <v>63</v>
      </c>
      <c r="B23" s="273"/>
      <c r="C23" s="89">
        <v>93</v>
      </c>
      <c r="D23" s="89">
        <v>69</v>
      </c>
      <c r="E23" s="89">
        <v>13</v>
      </c>
      <c r="F23" s="89">
        <v>3</v>
      </c>
      <c r="G23" s="107">
        <v>2</v>
      </c>
    </row>
    <row r="24" spans="1:7">
      <c r="A24" s="120" t="s">
        <v>59</v>
      </c>
      <c r="B24" s="92"/>
      <c r="C24" s="91">
        <v>3</v>
      </c>
      <c r="D24" s="91">
        <v>5</v>
      </c>
      <c r="E24" s="91">
        <v>0</v>
      </c>
      <c r="F24" s="91">
        <v>9</v>
      </c>
      <c r="G24" s="234">
        <v>2</v>
      </c>
    </row>
    <row r="25" spans="1:7" ht="15.75" thickBot="1">
      <c r="A25" s="118" t="s">
        <v>60</v>
      </c>
      <c r="B25" s="241"/>
      <c r="C25" s="235">
        <f>SUM(C21:C24)</f>
        <v>124</v>
      </c>
      <c r="D25" s="235">
        <f>SUM(D21:D24)</f>
        <v>103</v>
      </c>
      <c r="E25" s="235">
        <f>SUM(E21:E24)</f>
        <v>23</v>
      </c>
      <c r="F25" s="235">
        <f t="shared" ref="F25:G25" si="2">SUM(F21:F24)</f>
        <v>12</v>
      </c>
      <c r="G25" s="236">
        <f t="shared" si="2"/>
        <v>4</v>
      </c>
    </row>
  </sheetData>
  <mergeCells count="6">
    <mergeCell ref="B4:D4"/>
    <mergeCell ref="E4:G4"/>
    <mergeCell ref="A1:L1"/>
    <mergeCell ref="C18:E18"/>
    <mergeCell ref="A18:B18"/>
    <mergeCell ref="A17:F17"/>
  </mergeCells>
  <pageMargins left="0.7" right="0.7" top="0.75" bottom="0.75" header="0.3" footer="0.3"/>
  <pageSetup orientation="portrait" r:id="rId1"/>
  <ignoredErrors>
    <ignoredError sqref="H14 J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V48"/>
  <sheetViews>
    <sheetView tabSelected="1" workbookViewId="0">
      <selection activeCell="H41" sqref="H41"/>
    </sheetView>
  </sheetViews>
  <sheetFormatPr defaultRowHeight="1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9.25" thickBot="1">
      <c r="A1" s="396" t="s">
        <v>76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8"/>
      <c r="M1" s="249"/>
      <c r="N1" s="249"/>
      <c r="O1" s="249"/>
      <c r="P1" s="249"/>
      <c r="Q1" s="249"/>
      <c r="R1" s="249"/>
      <c r="S1" s="249"/>
      <c r="T1" s="249"/>
      <c r="U1" s="249"/>
      <c r="V1" s="249"/>
    </row>
    <row r="2" spans="1:22"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6.5" thickBot="1">
      <c r="A3" s="93" t="s">
        <v>45</v>
      </c>
      <c r="C3" s="39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87" t="s">
        <v>1</v>
      </c>
      <c r="B4" s="349" t="s">
        <v>23</v>
      </c>
      <c r="C4" s="349"/>
      <c r="D4" s="349"/>
      <c r="E4" s="349" t="s">
        <v>24</v>
      </c>
      <c r="F4" s="349"/>
      <c r="G4" s="349"/>
      <c r="H4" s="179" t="s">
        <v>21</v>
      </c>
      <c r="I4" s="78" t="s">
        <v>58</v>
      </c>
    </row>
    <row r="5" spans="1:22">
      <c r="A5" s="98"/>
      <c r="B5" s="52" t="s">
        <v>6</v>
      </c>
      <c r="C5" s="52" t="s">
        <v>7</v>
      </c>
      <c r="D5" s="52" t="s">
        <v>8</v>
      </c>
      <c r="E5" s="52" t="s">
        <v>6</v>
      </c>
      <c r="F5" s="52" t="s">
        <v>7</v>
      </c>
      <c r="G5" s="52" t="s">
        <v>8</v>
      </c>
      <c r="H5" s="52"/>
      <c r="I5" s="55"/>
    </row>
    <row r="6" spans="1:22">
      <c r="A6" s="46">
        <v>42192</v>
      </c>
      <c r="B6" s="8">
        <v>166</v>
      </c>
      <c r="C6" s="8">
        <v>267</v>
      </c>
      <c r="D6" s="8">
        <v>26</v>
      </c>
      <c r="E6" s="8">
        <v>2</v>
      </c>
      <c r="F6" s="8">
        <v>4</v>
      </c>
      <c r="G6" s="8">
        <v>0</v>
      </c>
      <c r="H6" s="8">
        <v>5</v>
      </c>
      <c r="I6" s="37">
        <v>0</v>
      </c>
    </row>
    <row r="7" spans="1:22">
      <c r="A7" s="46">
        <v>42193</v>
      </c>
      <c r="B7" s="8">
        <v>60</v>
      </c>
      <c r="C7" s="8">
        <v>60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37">
        <v>0</v>
      </c>
    </row>
    <row r="8" spans="1:22">
      <c r="A8" s="46">
        <v>42194</v>
      </c>
      <c r="B8" s="8">
        <v>99</v>
      </c>
      <c r="C8" s="8">
        <v>140</v>
      </c>
      <c r="D8" s="8">
        <v>7</v>
      </c>
      <c r="E8" s="8">
        <v>0</v>
      </c>
      <c r="F8" s="8">
        <v>3</v>
      </c>
      <c r="G8" s="8">
        <v>0</v>
      </c>
      <c r="H8" s="8">
        <v>3</v>
      </c>
      <c r="I8" s="37">
        <v>0</v>
      </c>
    </row>
    <row r="9" spans="1:22">
      <c r="A9" s="47">
        <v>42199</v>
      </c>
      <c r="B9" s="31">
        <v>125</v>
      </c>
      <c r="C9" s="31">
        <v>284</v>
      </c>
      <c r="D9" s="31">
        <v>18</v>
      </c>
      <c r="E9" s="31">
        <v>3</v>
      </c>
      <c r="F9" s="31">
        <v>11</v>
      </c>
      <c r="G9" s="31">
        <v>0</v>
      </c>
      <c r="H9" s="31">
        <v>8</v>
      </c>
      <c r="I9" s="48">
        <v>0</v>
      </c>
    </row>
    <row r="10" spans="1:22">
      <c r="A10" s="47">
        <v>42200</v>
      </c>
      <c r="B10" s="31">
        <v>49</v>
      </c>
      <c r="C10" s="31">
        <v>71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48">
        <v>0</v>
      </c>
    </row>
    <row r="11" spans="1:22">
      <c r="A11" s="47">
        <v>42206</v>
      </c>
      <c r="B11" s="31">
        <v>179</v>
      </c>
      <c r="C11" s="31">
        <v>434</v>
      </c>
      <c r="D11" s="31">
        <v>17</v>
      </c>
      <c r="E11" s="31">
        <v>3</v>
      </c>
      <c r="F11" s="31">
        <v>9</v>
      </c>
      <c r="G11" s="31">
        <v>0</v>
      </c>
      <c r="H11" s="31">
        <v>6</v>
      </c>
      <c r="I11" s="48">
        <v>0</v>
      </c>
    </row>
    <row r="12" spans="1:22">
      <c r="A12" s="47">
        <v>42207</v>
      </c>
      <c r="B12" s="31">
        <v>106</v>
      </c>
      <c r="C12" s="31">
        <v>14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48">
        <v>0</v>
      </c>
    </row>
    <row r="13" spans="1:22" ht="15.75" thickBot="1">
      <c r="A13" s="47">
        <v>42215</v>
      </c>
      <c r="B13" s="31">
        <v>199</v>
      </c>
      <c r="C13" s="31">
        <v>222</v>
      </c>
      <c r="D13" s="31">
        <v>6</v>
      </c>
      <c r="E13" s="31">
        <v>2</v>
      </c>
      <c r="F13" s="31">
        <v>7</v>
      </c>
      <c r="G13" s="31">
        <v>0</v>
      </c>
      <c r="H13" s="31">
        <v>4</v>
      </c>
      <c r="I13" s="48">
        <v>0</v>
      </c>
    </row>
    <row r="14" spans="1:22" ht="15.75" thickBot="1">
      <c r="A14" s="173" t="s">
        <v>50</v>
      </c>
      <c r="B14" s="174">
        <f>SUM(B6:B13)</f>
        <v>983</v>
      </c>
      <c r="C14" s="174">
        <f t="shared" ref="C14:G14" si="0">SUM(C6:C13)</f>
        <v>1492</v>
      </c>
      <c r="D14" s="174">
        <f t="shared" si="0"/>
        <v>74</v>
      </c>
      <c r="E14" s="174">
        <f>SUM(E6:E13)</f>
        <v>10</v>
      </c>
      <c r="F14" s="174">
        <f t="shared" si="0"/>
        <v>34</v>
      </c>
      <c r="G14" s="174">
        <f t="shared" si="0"/>
        <v>0</v>
      </c>
      <c r="H14" s="174">
        <f>SUM(H6:H13)</f>
        <v>26</v>
      </c>
      <c r="I14" s="175">
        <f>SUM(I6:I13)</f>
        <v>0</v>
      </c>
    </row>
    <row r="15" spans="1:22">
      <c r="A15" s="103" t="s">
        <v>88</v>
      </c>
      <c r="B15" s="104">
        <v>2110</v>
      </c>
      <c r="C15" s="104">
        <v>2538</v>
      </c>
      <c r="D15" s="104">
        <v>72</v>
      </c>
      <c r="E15" s="104">
        <v>20</v>
      </c>
      <c r="F15" s="104">
        <v>23</v>
      </c>
      <c r="G15" s="104">
        <v>0</v>
      </c>
      <c r="H15" s="104">
        <v>65</v>
      </c>
      <c r="I15" s="105">
        <v>0</v>
      </c>
    </row>
    <row r="16" spans="1:22">
      <c r="A16" s="106" t="s">
        <v>63</v>
      </c>
      <c r="B16" s="89">
        <v>669</v>
      </c>
      <c r="C16" s="89">
        <v>848</v>
      </c>
      <c r="D16" s="89">
        <v>6</v>
      </c>
      <c r="E16" s="89">
        <v>2</v>
      </c>
      <c r="F16" s="89">
        <v>11</v>
      </c>
      <c r="G16" s="89">
        <v>0</v>
      </c>
      <c r="H16" s="89">
        <v>38</v>
      </c>
      <c r="I16" s="107">
        <v>0</v>
      </c>
    </row>
    <row r="17" spans="1:12" ht="15.75" thickBot="1">
      <c r="A17" s="100" t="s">
        <v>60</v>
      </c>
      <c r="B17" s="101">
        <v>2779</v>
      </c>
      <c r="C17" s="101">
        <v>3386</v>
      </c>
      <c r="D17" s="101">
        <v>78</v>
      </c>
      <c r="E17" s="101">
        <v>22</v>
      </c>
      <c r="F17" s="101">
        <v>34</v>
      </c>
      <c r="G17" s="101">
        <f t="shared" ref="G17" si="1">G14</f>
        <v>0</v>
      </c>
      <c r="H17" s="101">
        <v>103</v>
      </c>
      <c r="I17" s="102">
        <f>I14</f>
        <v>0</v>
      </c>
    </row>
    <row r="19" spans="1:12" ht="16.5" thickBot="1">
      <c r="A19" s="93" t="s">
        <v>52</v>
      </c>
      <c r="F19" s="2"/>
    </row>
    <row r="20" spans="1:12">
      <c r="A20" s="376" t="s">
        <v>31</v>
      </c>
      <c r="B20" s="377"/>
      <c r="C20" s="377"/>
      <c r="D20" s="378"/>
      <c r="E20" s="96"/>
      <c r="F20" s="96"/>
      <c r="G20" s="96"/>
      <c r="H20" s="96"/>
      <c r="I20" s="96"/>
    </row>
    <row r="21" spans="1:12" ht="15.75" thickBot="1">
      <c r="A21" s="282" t="s">
        <v>9</v>
      </c>
      <c r="B21" s="283" t="s">
        <v>6</v>
      </c>
      <c r="C21" s="283" t="s">
        <v>7</v>
      </c>
      <c r="D21" s="305" t="s">
        <v>8</v>
      </c>
      <c r="E21" s="96"/>
      <c r="F21" s="96"/>
      <c r="G21" s="96"/>
      <c r="H21" s="96"/>
      <c r="I21" s="96"/>
      <c r="K21" s="40"/>
      <c r="L21" s="40"/>
    </row>
    <row r="22" spans="1:12" ht="15.75" thickBot="1">
      <c r="A22" s="287" t="s">
        <v>51</v>
      </c>
      <c r="B22" s="112">
        <v>281</v>
      </c>
      <c r="C22" s="112">
        <v>240</v>
      </c>
      <c r="D22" s="306">
        <v>11</v>
      </c>
      <c r="E22" s="96"/>
      <c r="F22" s="96"/>
      <c r="G22" s="96"/>
      <c r="H22" s="96"/>
      <c r="I22" s="96"/>
      <c r="K22" s="40"/>
      <c r="L22" s="40"/>
    </row>
    <row r="23" spans="1:12">
      <c r="A23" s="285" t="s">
        <v>94</v>
      </c>
      <c r="B23" s="286">
        <v>477</v>
      </c>
      <c r="C23" s="286">
        <v>216</v>
      </c>
      <c r="D23" s="99">
        <v>5</v>
      </c>
      <c r="E23" s="96"/>
      <c r="F23" s="96"/>
      <c r="G23" s="96"/>
      <c r="H23" s="96"/>
      <c r="I23" s="96"/>
      <c r="K23" s="40"/>
      <c r="L23" s="40"/>
    </row>
    <row r="24" spans="1:12">
      <c r="A24" s="106" t="s">
        <v>63</v>
      </c>
      <c r="B24" s="279">
        <v>583</v>
      </c>
      <c r="C24" s="279">
        <v>714</v>
      </c>
      <c r="D24" s="107">
        <v>5</v>
      </c>
      <c r="E24" s="96"/>
      <c r="F24" s="96"/>
      <c r="G24" s="96"/>
      <c r="H24" s="96"/>
      <c r="I24" s="96"/>
      <c r="K24" s="40"/>
      <c r="L24" s="40"/>
    </row>
    <row r="25" spans="1:12" ht="15.75" thickBot="1">
      <c r="A25" s="127" t="s">
        <v>60</v>
      </c>
      <c r="B25" s="128">
        <f>SUM(B22:B24)</f>
        <v>1341</v>
      </c>
      <c r="C25" s="128">
        <f t="shared" ref="C25" si="2">SUM(C22:C24)</f>
        <v>1170</v>
      </c>
      <c r="D25" s="128">
        <f>SUM(D22:D24)</f>
        <v>21</v>
      </c>
      <c r="E25" s="96"/>
      <c r="F25" s="96"/>
      <c r="G25" s="96"/>
      <c r="H25" s="96"/>
      <c r="I25" s="96"/>
      <c r="K25" s="40"/>
      <c r="L25" s="40"/>
    </row>
    <row r="27" spans="1:12" ht="16.5" thickBot="1">
      <c r="A27" s="93" t="s">
        <v>32</v>
      </c>
    </row>
    <row r="28" spans="1:12">
      <c r="A28" s="364" t="s">
        <v>46</v>
      </c>
      <c r="B28" s="365"/>
      <c r="C28" s="365"/>
      <c r="D28" s="366"/>
      <c r="E28" s="56"/>
      <c r="F28" s="394" t="s">
        <v>62</v>
      </c>
      <c r="G28" s="399"/>
      <c r="H28" s="399"/>
      <c r="I28" s="395"/>
      <c r="J28" s="130"/>
      <c r="K28" s="394" t="s">
        <v>27</v>
      </c>
      <c r="L28" s="395"/>
    </row>
    <row r="29" spans="1:12">
      <c r="A29" s="133" t="s">
        <v>1</v>
      </c>
      <c r="B29" s="23" t="s">
        <v>6</v>
      </c>
      <c r="C29" s="23" t="s">
        <v>7</v>
      </c>
      <c r="D29" s="55" t="s">
        <v>8</v>
      </c>
      <c r="F29" s="154" t="s">
        <v>1</v>
      </c>
      <c r="G29" s="23" t="s">
        <v>6</v>
      </c>
      <c r="H29" s="23" t="s">
        <v>7</v>
      </c>
      <c r="I29" s="55" t="s">
        <v>8</v>
      </c>
      <c r="J29" s="134"/>
      <c r="K29" s="133" t="s">
        <v>1</v>
      </c>
      <c r="L29" s="58" t="s">
        <v>17</v>
      </c>
    </row>
    <row r="30" spans="1:12">
      <c r="A30" s="46">
        <v>42193</v>
      </c>
      <c r="B30" s="7">
        <v>60</v>
      </c>
      <c r="C30" s="95">
        <v>60</v>
      </c>
      <c r="D30" s="37">
        <v>0</v>
      </c>
      <c r="F30" s="46">
        <v>42192</v>
      </c>
      <c r="G30" s="7">
        <v>2</v>
      </c>
      <c r="H30" s="8">
        <v>4</v>
      </c>
      <c r="I30" s="37">
        <v>0</v>
      </c>
      <c r="J30" s="30"/>
      <c r="K30" s="247">
        <v>42192</v>
      </c>
      <c r="L30" s="37">
        <v>5</v>
      </c>
    </row>
    <row r="31" spans="1:12">
      <c r="A31" s="47">
        <v>42200</v>
      </c>
      <c r="B31" s="139">
        <v>49</v>
      </c>
      <c r="C31" s="243">
        <v>71</v>
      </c>
      <c r="D31" s="48">
        <v>0</v>
      </c>
      <c r="F31" s="46">
        <v>42194</v>
      </c>
      <c r="G31" s="7">
        <v>0</v>
      </c>
      <c r="H31" s="8">
        <v>3</v>
      </c>
      <c r="I31" s="37">
        <v>0</v>
      </c>
      <c r="J31" s="30"/>
      <c r="K31" s="247">
        <v>42194</v>
      </c>
      <c r="L31" s="37">
        <v>3</v>
      </c>
    </row>
    <row r="32" spans="1:12" ht="15.75" thickBot="1">
      <c r="A32" s="47">
        <v>42207</v>
      </c>
      <c r="B32" s="135">
        <v>106</v>
      </c>
      <c r="C32" s="135">
        <v>14</v>
      </c>
      <c r="D32" s="48">
        <v>0</v>
      </c>
      <c r="F32" s="46">
        <v>42199</v>
      </c>
      <c r="G32" s="7">
        <v>3</v>
      </c>
      <c r="H32" s="8">
        <v>11</v>
      </c>
      <c r="I32" s="37">
        <v>0</v>
      </c>
      <c r="J32" s="30"/>
      <c r="K32" s="247">
        <v>42199</v>
      </c>
      <c r="L32" s="37">
        <v>8</v>
      </c>
    </row>
    <row r="33" spans="1:12" ht="15.75" thickBot="1">
      <c r="A33" s="138" t="s">
        <v>50</v>
      </c>
      <c r="B33" s="50">
        <f>SUM(B30:B32)</f>
        <v>215</v>
      </c>
      <c r="C33" s="50">
        <f>SUM(C30:C32)</f>
        <v>145</v>
      </c>
      <c r="D33" s="51">
        <f>SUM(D30:D32)</f>
        <v>0</v>
      </c>
      <c r="F33" s="46">
        <v>42206</v>
      </c>
      <c r="G33" s="7">
        <v>3</v>
      </c>
      <c r="H33" s="8">
        <v>9</v>
      </c>
      <c r="I33" s="37">
        <v>0</v>
      </c>
      <c r="J33" s="30"/>
      <c r="K33" s="312">
        <v>42207</v>
      </c>
      <c r="L33" s="48">
        <v>6</v>
      </c>
    </row>
    <row r="34" spans="1:12" ht="15.75" thickBot="1">
      <c r="A34" s="244" t="s">
        <v>88</v>
      </c>
      <c r="B34" s="88">
        <v>172</v>
      </c>
      <c r="C34" s="88">
        <v>188</v>
      </c>
      <c r="D34" s="99">
        <v>0</v>
      </c>
      <c r="F34" s="309">
        <v>42215</v>
      </c>
      <c r="G34" s="310">
        <v>2</v>
      </c>
      <c r="H34" s="311">
        <v>7</v>
      </c>
      <c r="I34" s="38">
        <v>0</v>
      </c>
      <c r="J34" s="30"/>
      <c r="K34" s="145">
        <v>42215</v>
      </c>
      <c r="L34" s="38">
        <v>4</v>
      </c>
    </row>
    <row r="35" spans="1:12" ht="15.75" thickBot="1">
      <c r="A35" s="308" t="s">
        <v>63</v>
      </c>
      <c r="B35" s="89">
        <v>86</v>
      </c>
      <c r="C35" s="89">
        <v>134</v>
      </c>
      <c r="D35" s="107">
        <v>1</v>
      </c>
      <c r="F35" s="138" t="s">
        <v>50</v>
      </c>
      <c r="G35" s="50">
        <f>SUM(G30:G34)</f>
        <v>10</v>
      </c>
      <c r="H35" s="50">
        <f t="shared" ref="H35:I35" si="3">SUM(H30:H34)</f>
        <v>34</v>
      </c>
      <c r="I35" s="51">
        <f t="shared" si="3"/>
        <v>0</v>
      </c>
      <c r="J35" s="30"/>
      <c r="K35" s="248" t="s">
        <v>51</v>
      </c>
      <c r="L35" s="182">
        <f>SUM(L30:L34)</f>
        <v>26</v>
      </c>
    </row>
    <row r="36" spans="1:12" ht="15.75" thickBot="1">
      <c r="A36" s="127" t="s">
        <v>60</v>
      </c>
      <c r="B36" s="101">
        <f>SUM(B33:B35)</f>
        <v>473</v>
      </c>
      <c r="C36" s="101">
        <f t="shared" ref="C36:D36" si="4">SUM(C33:C35)</f>
        <v>467</v>
      </c>
      <c r="D36" s="102">
        <f t="shared" si="4"/>
        <v>1</v>
      </c>
      <c r="E36" s="132"/>
      <c r="F36" s="246" t="s">
        <v>88</v>
      </c>
      <c r="G36" s="104">
        <v>20</v>
      </c>
      <c r="H36" s="104">
        <v>23</v>
      </c>
      <c r="I36" s="105">
        <v>0</v>
      </c>
      <c r="J36" s="132"/>
      <c r="K36" s="246" t="s">
        <v>88</v>
      </c>
      <c r="L36" s="185">
        <v>65</v>
      </c>
    </row>
    <row r="37" spans="1:12">
      <c r="F37" s="278" t="s">
        <v>63</v>
      </c>
      <c r="G37" s="89">
        <v>2</v>
      </c>
      <c r="H37" s="89">
        <v>11</v>
      </c>
      <c r="I37" s="107">
        <v>0</v>
      </c>
      <c r="J37" s="132"/>
      <c r="K37" s="278" t="s">
        <v>63</v>
      </c>
      <c r="L37" s="124">
        <v>38</v>
      </c>
    </row>
    <row r="38" spans="1:12" ht="15.75" thickBot="1">
      <c r="F38" s="127" t="s">
        <v>60</v>
      </c>
      <c r="G38" s="101">
        <f>SUM(G35:G37)</f>
        <v>32</v>
      </c>
      <c r="H38" s="101">
        <f>SUM(H35:H37)</f>
        <v>68</v>
      </c>
      <c r="I38" s="102">
        <f t="shared" ref="I38" si="5">SUM(I35:I37)</f>
        <v>0</v>
      </c>
      <c r="K38" s="127" t="s">
        <v>60</v>
      </c>
      <c r="L38" s="142">
        <f>SUM(L36:L37)</f>
        <v>103</v>
      </c>
    </row>
    <row r="39" spans="1:12">
      <c r="A39" s="364" t="s">
        <v>87</v>
      </c>
      <c r="B39" s="365"/>
      <c r="C39" s="365"/>
      <c r="D39" s="366"/>
    </row>
    <row r="40" spans="1:12">
      <c r="A40" s="133" t="s">
        <v>1</v>
      </c>
      <c r="B40" s="23" t="s">
        <v>6</v>
      </c>
      <c r="C40" s="23" t="s">
        <v>7</v>
      </c>
      <c r="D40" s="55" t="s">
        <v>8</v>
      </c>
    </row>
    <row r="41" spans="1:12">
      <c r="A41" s="46">
        <v>42192</v>
      </c>
      <c r="B41" s="7">
        <v>108</v>
      </c>
      <c r="C41" s="95">
        <v>204</v>
      </c>
      <c r="D41" s="37">
        <v>17</v>
      </c>
    </row>
    <row r="42" spans="1:12">
      <c r="A42" s="47">
        <v>42194</v>
      </c>
      <c r="B42" s="139">
        <v>58</v>
      </c>
      <c r="C42" s="243">
        <v>98</v>
      </c>
      <c r="D42" s="48">
        <v>5</v>
      </c>
    </row>
    <row r="43" spans="1:12">
      <c r="A43" s="47">
        <v>42199</v>
      </c>
      <c r="B43" s="139">
        <v>59</v>
      </c>
      <c r="C43" s="243">
        <v>233</v>
      </c>
      <c r="D43" s="48">
        <v>0</v>
      </c>
    </row>
    <row r="44" spans="1:12">
      <c r="A44" s="47">
        <v>42206</v>
      </c>
      <c r="B44" s="139">
        <v>37</v>
      </c>
      <c r="C44" s="243">
        <v>7</v>
      </c>
      <c r="D44" s="48">
        <v>1</v>
      </c>
    </row>
    <row r="45" spans="1:12" ht="15.75" thickBot="1">
      <c r="A45" s="47">
        <v>42185</v>
      </c>
      <c r="B45" s="139">
        <v>113</v>
      </c>
      <c r="C45" s="243">
        <v>181</v>
      </c>
      <c r="D45" s="48">
        <v>6</v>
      </c>
    </row>
    <row r="46" spans="1:12" ht="15.75" thickBot="1">
      <c r="A46" s="245" t="s">
        <v>50</v>
      </c>
      <c r="B46" s="174">
        <f>SUM(B41:B45)</f>
        <v>375</v>
      </c>
      <c r="C46" s="174">
        <f>SUM(C41:C45)</f>
        <v>723</v>
      </c>
      <c r="D46" s="175">
        <f>SUM(D41:D45)</f>
        <v>29</v>
      </c>
    </row>
    <row r="47" spans="1:12">
      <c r="A47" s="313" t="s">
        <v>88</v>
      </c>
      <c r="B47" s="104">
        <v>324</v>
      </c>
      <c r="C47" s="104">
        <v>417</v>
      </c>
      <c r="D47" s="105">
        <v>0</v>
      </c>
    </row>
    <row r="48" spans="1:12" ht="15.75" thickBot="1">
      <c r="A48" s="127" t="s">
        <v>60</v>
      </c>
      <c r="B48" s="101">
        <f>SUM(B46:B47)</f>
        <v>699</v>
      </c>
      <c r="C48" s="101">
        <f t="shared" ref="C48:D48" si="6">SUM(C46:C47)</f>
        <v>1140</v>
      </c>
      <c r="D48" s="101">
        <f t="shared" si="6"/>
        <v>29</v>
      </c>
    </row>
  </sheetData>
  <mergeCells count="8">
    <mergeCell ref="K28:L28"/>
    <mergeCell ref="A39:D39"/>
    <mergeCell ref="A20:D20"/>
    <mergeCell ref="A1:L1"/>
    <mergeCell ref="B4:D4"/>
    <mergeCell ref="E4:G4"/>
    <mergeCell ref="A28:D28"/>
    <mergeCell ref="F28:I2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McKenzie - Counts</vt:lpstr>
      <vt:lpstr>McKenzie - Outplant &amp; Recycling</vt:lpstr>
      <vt:lpstr>Fall Creek</vt:lpstr>
      <vt:lpstr>Middle Fork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G2ODTAWT</cp:lastModifiedBy>
  <dcterms:created xsi:type="dcterms:W3CDTF">2014-09-08T22:35:02Z</dcterms:created>
  <dcterms:modified xsi:type="dcterms:W3CDTF">2015-08-21T21:02:30Z</dcterms:modified>
</cp:coreProperties>
</file>